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slmarketing1-my.sharepoint.com/personal/jana_buzekova_zsl_sk/Documents/Dokumenty/Tlačivá/"/>
    </mc:Choice>
  </mc:AlternateContent>
  <xr:revisionPtr revIDLastSave="0" documentId="8_{4518362A-C422-480A-9286-81D8E860C393}" xr6:coauthVersionLast="47" xr6:coauthVersionMax="47" xr10:uidLastSave="{00000000-0000-0000-0000-000000000000}"/>
  <bookViews>
    <workbookView xWindow="360" yWindow="750" windowWidth="28440" windowHeight="15450" tabRatio="871" activeTab="2" xr2:uid="{DC071399-8446-49D7-8FAA-04AD41D1C02B}"/>
  </bookViews>
  <sheets>
    <sheet name="s.1 - pokyn" sheetId="1" r:id="rId1"/>
    <sheet name="s.2 - súhlas MV" sheetId="8" r:id="rId2"/>
    <sheet name="s.3 - výdavky" sheetId="3" r:id="rId3"/>
    <sheet name="s.4 - stravné tuzem." sheetId="12" r:id="rId4"/>
    <sheet name="s.4 - stravné zahr." sheetId="14" r:id="rId5"/>
    <sheet name="s.5 - kniha jázd" sheetId="9" r:id="rId6"/>
    <sheet name="s.6 - správa" sheetId="7" r:id="rId7"/>
    <sheet name="Náhrady INT 2021" sheetId="6" state="hidden" r:id="rId8"/>
    <sheet name="pomocný hárok" sheetId="2" state="hidden" r:id="rId9"/>
    <sheet name="DIÉTY SLOVENSKO" sheetId="10" state="hidden" r:id="rId10"/>
    <sheet name="str.4 - stravné INT" sheetId="5" state="hidden" r:id="rId11"/>
  </sheets>
  <definedNames>
    <definedName name="_xlnm.Print_Area" localSheetId="8">'pomocný hárok'!$A$1:$O$17</definedName>
    <definedName name="_xlnm.Print_Area" localSheetId="0">'s.1 - pokyn'!$B$2:$M$54</definedName>
    <definedName name="_xlnm.Print_Area" localSheetId="1">'s.2 - súhlas MV'!$B$2:$K$32</definedName>
    <definedName name="_xlnm.Print_Area" localSheetId="2">'s.3 - výdavky'!$A$1:$J$64</definedName>
    <definedName name="_xlnm.Print_Area" localSheetId="3">'s.4 - stravné tuzem.'!$B$2:$K$86</definedName>
    <definedName name="_xlnm.Print_Area" localSheetId="4">'s.4 - stravné zahr.'!$B$2:$M$111</definedName>
    <definedName name="_xlnm.Print_Area" localSheetId="5">'s.5 - kniha jázd'!$A$2:$O$40</definedName>
    <definedName name="_xlnm.Print_Area" localSheetId="6">'s.6 - správa'!$B$2:$K$48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G16" i="3"/>
  <c r="G14" i="3"/>
  <c r="K83" i="12"/>
  <c r="L74" i="14"/>
  <c r="L75" i="14"/>
  <c r="H56" i="3"/>
  <c r="H45" i="3"/>
  <c r="I23" i="3"/>
  <c r="I36" i="3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33" i="14"/>
  <c r="F32" i="14"/>
  <c r="I35" i="1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J16" i="12"/>
  <c r="J15" i="12"/>
  <c r="J14" i="12"/>
  <c r="J13" i="12"/>
  <c r="J12" i="12"/>
  <c r="J11" i="12"/>
  <c r="J10" i="12"/>
  <c r="J9" i="12"/>
  <c r="J8" i="12"/>
  <c r="J7" i="12"/>
  <c r="J5" i="12"/>
  <c r="J4" i="12"/>
  <c r="J6" i="12"/>
  <c r="L108" i="14" l="1"/>
  <c r="O44" i="12"/>
  <c r="F23" i="14"/>
  <c r="F22" i="14"/>
  <c r="V65" i="14"/>
  <c r="U65" i="14"/>
  <c r="T65" i="14"/>
  <c r="Q65" i="14"/>
  <c r="R65" i="14" s="1"/>
  <c r="V64" i="14"/>
  <c r="U64" i="14"/>
  <c r="T64" i="14"/>
  <c r="Q64" i="14"/>
  <c r="AA64" i="14" s="1"/>
  <c r="AB64" i="14" s="1"/>
  <c r="V63" i="14"/>
  <c r="U63" i="14"/>
  <c r="T63" i="14"/>
  <c r="Q63" i="14"/>
  <c r="V62" i="14"/>
  <c r="U62" i="14"/>
  <c r="T62" i="14"/>
  <c r="Q62" i="14"/>
  <c r="R62" i="14" s="1"/>
  <c r="V61" i="14"/>
  <c r="U61" i="14"/>
  <c r="T61" i="14"/>
  <c r="Q61" i="14"/>
  <c r="R61" i="14" s="1"/>
  <c r="V60" i="14"/>
  <c r="U60" i="14"/>
  <c r="T60" i="14"/>
  <c r="Q60" i="14"/>
  <c r="AA60" i="14" s="1"/>
  <c r="AB60" i="14" s="1"/>
  <c r="V59" i="14"/>
  <c r="U59" i="14"/>
  <c r="T59" i="14"/>
  <c r="Q59" i="14"/>
  <c r="V58" i="14"/>
  <c r="U58" i="14"/>
  <c r="T58" i="14"/>
  <c r="Q58" i="14"/>
  <c r="R58" i="14" s="1"/>
  <c r="V57" i="14"/>
  <c r="U57" i="14"/>
  <c r="T57" i="14"/>
  <c r="Q57" i="14"/>
  <c r="AA57" i="14" s="1"/>
  <c r="AB57" i="14" s="1"/>
  <c r="V56" i="14"/>
  <c r="U56" i="14"/>
  <c r="T56" i="14"/>
  <c r="Q56" i="14"/>
  <c r="R56" i="14" s="1"/>
  <c r="V55" i="14"/>
  <c r="U55" i="14"/>
  <c r="T55" i="14"/>
  <c r="Q55" i="14"/>
  <c r="AA55" i="14" s="1"/>
  <c r="AB55" i="14" s="1"/>
  <c r="V54" i="14"/>
  <c r="U54" i="14"/>
  <c r="T54" i="14"/>
  <c r="Q54" i="14"/>
  <c r="R54" i="14" s="1"/>
  <c r="V53" i="14"/>
  <c r="U53" i="14"/>
  <c r="T53" i="14"/>
  <c r="Q53" i="14"/>
  <c r="AA53" i="14" s="1"/>
  <c r="AB53" i="14" s="1"/>
  <c r="V52" i="14"/>
  <c r="U52" i="14"/>
  <c r="T52" i="14"/>
  <c r="Q52" i="14"/>
  <c r="AA52" i="14" s="1"/>
  <c r="AB52" i="14" s="1"/>
  <c r="V51" i="14"/>
  <c r="U51" i="14"/>
  <c r="T51" i="14"/>
  <c r="Q51" i="14"/>
  <c r="V50" i="14"/>
  <c r="U50" i="14"/>
  <c r="T50" i="14"/>
  <c r="Q50" i="14"/>
  <c r="R50" i="14" s="1"/>
  <c r="V49" i="14"/>
  <c r="U49" i="14"/>
  <c r="T49" i="14"/>
  <c r="Q49" i="14"/>
  <c r="AA49" i="14" s="1"/>
  <c r="AB49" i="14" s="1"/>
  <c r="V48" i="14"/>
  <c r="U48" i="14"/>
  <c r="T48" i="14"/>
  <c r="Q48" i="14"/>
  <c r="V47" i="14"/>
  <c r="U47" i="14"/>
  <c r="T47" i="14"/>
  <c r="Q47" i="14"/>
  <c r="AA47" i="14" s="1"/>
  <c r="AB47" i="14" s="1"/>
  <c r="V46" i="14"/>
  <c r="U46" i="14"/>
  <c r="T46" i="14"/>
  <c r="Q46" i="14"/>
  <c r="R46" i="14" s="1"/>
  <c r="P46" i="14"/>
  <c r="V45" i="14"/>
  <c r="U45" i="14"/>
  <c r="T45" i="14"/>
  <c r="Q45" i="14"/>
  <c r="R45" i="14" s="1"/>
  <c r="P45" i="14"/>
  <c r="V44" i="14"/>
  <c r="U44" i="14"/>
  <c r="T44" i="14"/>
  <c r="Q44" i="14"/>
  <c r="R44" i="14" s="1"/>
  <c r="P44" i="14"/>
  <c r="V43" i="14"/>
  <c r="U43" i="14"/>
  <c r="T43" i="14"/>
  <c r="Q43" i="14"/>
  <c r="R43" i="14" s="1"/>
  <c r="V42" i="14"/>
  <c r="U42" i="14"/>
  <c r="T42" i="14"/>
  <c r="Q42" i="14"/>
  <c r="AA42" i="14" s="1"/>
  <c r="AB42" i="14" s="1"/>
  <c r="V41" i="14"/>
  <c r="U41" i="14"/>
  <c r="T41" i="14"/>
  <c r="Q41" i="14"/>
  <c r="V40" i="14"/>
  <c r="U40" i="14"/>
  <c r="T40" i="14"/>
  <c r="Q40" i="14"/>
  <c r="AA40" i="14" s="1"/>
  <c r="AB40" i="14" s="1"/>
  <c r="V39" i="14"/>
  <c r="U39" i="14"/>
  <c r="T39" i="14"/>
  <c r="Q39" i="14"/>
  <c r="R39" i="14" s="1"/>
  <c r="V38" i="14"/>
  <c r="U38" i="14"/>
  <c r="T38" i="14"/>
  <c r="Q38" i="14"/>
  <c r="AA38" i="14" s="1"/>
  <c r="AB38" i="14" s="1"/>
  <c r="V37" i="14"/>
  <c r="U37" i="14"/>
  <c r="T37" i="14"/>
  <c r="Q37" i="14"/>
  <c r="AA37" i="14" s="1"/>
  <c r="AB37" i="14" s="1"/>
  <c r="V36" i="14"/>
  <c r="U36" i="14"/>
  <c r="T36" i="14"/>
  <c r="Q36" i="14"/>
  <c r="AA36" i="14" s="1"/>
  <c r="AB36" i="14" s="1"/>
  <c r="V35" i="14"/>
  <c r="U35" i="14"/>
  <c r="T35" i="14"/>
  <c r="Q35" i="14"/>
  <c r="V34" i="14"/>
  <c r="U34" i="14"/>
  <c r="T34" i="14"/>
  <c r="Q34" i="14"/>
  <c r="V33" i="14"/>
  <c r="U33" i="14"/>
  <c r="T33" i="14"/>
  <c r="Q33" i="14"/>
  <c r="V32" i="14"/>
  <c r="U32" i="14"/>
  <c r="T32" i="14"/>
  <c r="Q32" i="14"/>
  <c r="G23" i="14" l="1"/>
  <c r="K66" i="14"/>
  <c r="P34" i="14"/>
  <c r="W37" i="14"/>
  <c r="W57" i="14"/>
  <c r="R55" i="14"/>
  <c r="W56" i="14"/>
  <c r="W53" i="14"/>
  <c r="R60" i="14"/>
  <c r="AA65" i="14"/>
  <c r="AB65" i="14" s="1"/>
  <c r="W47" i="14"/>
  <c r="R53" i="14"/>
  <c r="W40" i="14"/>
  <c r="R57" i="14"/>
  <c r="W60" i="14"/>
  <c r="R49" i="14"/>
  <c r="W51" i="14"/>
  <c r="W52" i="14"/>
  <c r="W61" i="14"/>
  <c r="W64" i="14"/>
  <c r="W65" i="14"/>
  <c r="P33" i="14"/>
  <c r="W38" i="14"/>
  <c r="W42" i="14"/>
  <c r="W44" i="14"/>
  <c r="R47" i="14"/>
  <c r="W48" i="14"/>
  <c r="W49" i="14"/>
  <c r="R52" i="14"/>
  <c r="W54" i="14"/>
  <c r="W55" i="14"/>
  <c r="AA61" i="14"/>
  <c r="AB61" i="14" s="1"/>
  <c r="R42" i="14"/>
  <c r="AA56" i="14"/>
  <c r="AB56" i="14" s="1"/>
  <c r="AA58" i="14"/>
  <c r="AB58" i="14" s="1"/>
  <c r="W59" i="14"/>
  <c r="R64" i="14"/>
  <c r="W34" i="14"/>
  <c r="W36" i="14"/>
  <c r="R40" i="14"/>
  <c r="W41" i="14"/>
  <c r="AA62" i="14"/>
  <c r="AB62" i="14" s="1"/>
  <c r="W63" i="14"/>
  <c r="AA33" i="14"/>
  <c r="AB33" i="14" s="1"/>
  <c r="AA43" i="14"/>
  <c r="AB43" i="14" s="1"/>
  <c r="AA50" i="14"/>
  <c r="AB50" i="14" s="1"/>
  <c r="AA41" i="14"/>
  <c r="AB41" i="14" s="1"/>
  <c r="R41" i="14"/>
  <c r="AA48" i="14"/>
  <c r="AB48" i="14" s="1"/>
  <c r="R48" i="14"/>
  <c r="AA51" i="14"/>
  <c r="AB51" i="14" s="1"/>
  <c r="R51" i="14"/>
  <c r="AA34" i="14"/>
  <c r="AB34" i="14" s="1"/>
  <c r="P35" i="14"/>
  <c r="R33" i="14" s="1"/>
  <c r="W35" i="14"/>
  <c r="AA44" i="14"/>
  <c r="AB44" i="14" s="1"/>
  <c r="W45" i="14"/>
  <c r="AA54" i="14"/>
  <c r="AB54" i="14" s="1"/>
  <c r="W62" i="14"/>
  <c r="AA63" i="14"/>
  <c r="AB63" i="14" s="1"/>
  <c r="R63" i="14"/>
  <c r="W32" i="14"/>
  <c r="AA35" i="14"/>
  <c r="AB35" i="14" s="1"/>
  <c r="W39" i="14"/>
  <c r="AA45" i="14"/>
  <c r="AB45" i="14" s="1"/>
  <c r="W46" i="14"/>
  <c r="AA32" i="14"/>
  <c r="AB32" i="14" s="1"/>
  <c r="W33" i="14"/>
  <c r="AA39" i="14"/>
  <c r="AB39" i="14" s="1"/>
  <c r="W43" i="14"/>
  <c r="AA46" i="14"/>
  <c r="AB46" i="14" s="1"/>
  <c r="W50" i="14"/>
  <c r="W58" i="14"/>
  <c r="AA59" i="14"/>
  <c r="AB59" i="14" s="1"/>
  <c r="R59" i="14"/>
  <c r="R36" i="14" l="1"/>
  <c r="J36" i="14" s="1"/>
  <c r="L36" i="14" s="1"/>
  <c r="R38" i="14"/>
  <c r="J38" i="14" s="1"/>
  <c r="L38" i="14" s="1"/>
  <c r="R37" i="14"/>
  <c r="J37" i="14" s="1"/>
  <c r="L37" i="14" s="1"/>
  <c r="R32" i="14"/>
  <c r="J32" i="14" s="1"/>
  <c r="L32" i="14" s="1"/>
  <c r="H111" i="14" s="1"/>
  <c r="I38" i="1" s="1"/>
  <c r="R35" i="14"/>
  <c r="J35" i="14" s="1"/>
  <c r="L35" i="14" s="1"/>
  <c r="J61" i="14"/>
  <c r="L61" i="14" s="1"/>
  <c r="J59" i="14"/>
  <c r="L59" i="14" s="1"/>
  <c r="J63" i="14"/>
  <c r="L63" i="14" s="1"/>
  <c r="J49" i="14"/>
  <c r="L49" i="14" s="1"/>
  <c r="J43" i="14"/>
  <c r="L43" i="14" s="1"/>
  <c r="J50" i="14"/>
  <c r="L50" i="14" s="1"/>
  <c r="R34" i="14"/>
  <c r="J34" i="14" s="1"/>
  <c r="L34" i="14" s="1"/>
  <c r="J64" i="14"/>
  <c r="L64" i="14" s="1"/>
  <c r="J39" i="14"/>
  <c r="L39" i="14" s="1"/>
  <c r="J60" i="14"/>
  <c r="L60" i="14" s="1"/>
  <c r="J65" i="14"/>
  <c r="L65" i="14" s="1"/>
  <c r="J48" i="14"/>
  <c r="L48" i="14" s="1"/>
  <c r="J45" i="14"/>
  <c r="L45" i="14" s="1"/>
  <c r="J52" i="14"/>
  <c r="L52" i="14" s="1"/>
  <c r="J42" i="14"/>
  <c r="L42" i="14" s="1"/>
  <c r="J62" i="14"/>
  <c r="L62" i="14" s="1"/>
  <c r="J58" i="14"/>
  <c r="L58" i="14" s="1"/>
  <c r="J54" i="14"/>
  <c r="L54" i="14" s="1"/>
  <c r="J33" i="14"/>
  <c r="L33" i="14" s="1"/>
  <c r="J57" i="14"/>
  <c r="L57" i="14" s="1"/>
  <c r="J46" i="14"/>
  <c r="L46" i="14" s="1"/>
  <c r="J44" i="14"/>
  <c r="L44" i="14" s="1"/>
  <c r="J51" i="14"/>
  <c r="L51" i="14" s="1"/>
  <c r="J41" i="14"/>
  <c r="L41" i="14" s="1"/>
  <c r="J55" i="14"/>
  <c r="L55" i="14" s="1"/>
  <c r="J47" i="14"/>
  <c r="L47" i="14" s="1"/>
  <c r="J40" i="14"/>
  <c r="L40" i="14" s="1"/>
  <c r="J56" i="14"/>
  <c r="L56" i="14" s="1"/>
  <c r="J53" i="14"/>
  <c r="L53" i="14" s="1"/>
  <c r="T51" i="12"/>
  <c r="S51" i="12"/>
  <c r="R51" i="12"/>
  <c r="O51" i="12"/>
  <c r="P51" i="12" s="1"/>
  <c r="T50" i="12"/>
  <c r="S50" i="12"/>
  <c r="R50" i="12"/>
  <c r="O50" i="12"/>
  <c r="P50" i="12" s="1"/>
  <c r="T49" i="12"/>
  <c r="S49" i="12"/>
  <c r="R49" i="12"/>
  <c r="O49" i="12"/>
  <c r="P49" i="12" s="1"/>
  <c r="T48" i="12"/>
  <c r="S48" i="12"/>
  <c r="R48" i="12"/>
  <c r="O48" i="12"/>
  <c r="P48" i="12" s="1"/>
  <c r="T47" i="12"/>
  <c r="S47" i="12"/>
  <c r="R47" i="12"/>
  <c r="O47" i="12"/>
  <c r="P47" i="12" s="1"/>
  <c r="T46" i="12"/>
  <c r="S46" i="12"/>
  <c r="R46" i="12"/>
  <c r="O46" i="12"/>
  <c r="P46" i="12" s="1"/>
  <c r="T45" i="12"/>
  <c r="S45" i="12"/>
  <c r="R45" i="12"/>
  <c r="O45" i="12"/>
  <c r="P45" i="12" s="1"/>
  <c r="T44" i="12"/>
  <c r="S44" i="12"/>
  <c r="R44" i="12"/>
  <c r="P44" i="12"/>
  <c r="T43" i="12"/>
  <c r="S43" i="12"/>
  <c r="R43" i="12"/>
  <c r="O43" i="12"/>
  <c r="P43" i="12" s="1"/>
  <c r="T42" i="12"/>
  <c r="S42" i="12"/>
  <c r="R42" i="12"/>
  <c r="O42" i="12"/>
  <c r="P42" i="12" s="1"/>
  <c r="T41" i="12"/>
  <c r="S41" i="12"/>
  <c r="R41" i="12"/>
  <c r="O41" i="12"/>
  <c r="P41" i="12" s="1"/>
  <c r="T40" i="12"/>
  <c r="S40" i="12"/>
  <c r="R40" i="12"/>
  <c r="O40" i="12"/>
  <c r="P40" i="12" s="1"/>
  <c r="T39" i="12"/>
  <c r="S39" i="12"/>
  <c r="R39" i="12"/>
  <c r="O39" i="12"/>
  <c r="P39" i="12" s="1"/>
  <c r="T38" i="12"/>
  <c r="S38" i="12"/>
  <c r="R38" i="12"/>
  <c r="O38" i="12"/>
  <c r="P38" i="12" s="1"/>
  <c r="T37" i="12"/>
  <c r="S37" i="12"/>
  <c r="R37" i="12"/>
  <c r="O37" i="12"/>
  <c r="P37" i="12" s="1"/>
  <c r="T36" i="12"/>
  <c r="S36" i="12"/>
  <c r="R36" i="12"/>
  <c r="O36" i="12"/>
  <c r="P36" i="12" s="1"/>
  <c r="T35" i="12"/>
  <c r="S35" i="12"/>
  <c r="R35" i="12"/>
  <c r="O35" i="12"/>
  <c r="P35" i="12" s="1"/>
  <c r="T34" i="12"/>
  <c r="S34" i="12"/>
  <c r="R34" i="12"/>
  <c r="O34" i="12"/>
  <c r="P34" i="12" s="1"/>
  <c r="T33" i="12"/>
  <c r="S33" i="12"/>
  <c r="R33" i="12"/>
  <c r="O33" i="12"/>
  <c r="P33" i="12" s="1"/>
  <c r="T32" i="12"/>
  <c r="S32" i="12"/>
  <c r="R32" i="12"/>
  <c r="O32" i="12"/>
  <c r="P32" i="12" s="1"/>
  <c r="T31" i="12"/>
  <c r="S31" i="12"/>
  <c r="R31" i="12"/>
  <c r="O31" i="12"/>
  <c r="P31" i="12" s="1"/>
  <c r="T30" i="12"/>
  <c r="S30" i="12"/>
  <c r="R30" i="12"/>
  <c r="O30" i="12"/>
  <c r="P30" i="12" s="1"/>
  <c r="T29" i="12"/>
  <c r="S29" i="12"/>
  <c r="R29" i="12"/>
  <c r="O29" i="12"/>
  <c r="P29" i="12" s="1"/>
  <c r="T28" i="12"/>
  <c r="S28" i="12"/>
  <c r="R28" i="12"/>
  <c r="O28" i="12"/>
  <c r="P28" i="12" s="1"/>
  <c r="T27" i="12"/>
  <c r="S27" i="12"/>
  <c r="R27" i="12"/>
  <c r="O27" i="12"/>
  <c r="P27" i="12" s="1"/>
  <c r="T26" i="12"/>
  <c r="S26" i="12"/>
  <c r="R26" i="12"/>
  <c r="O26" i="12"/>
  <c r="P26" i="12" s="1"/>
  <c r="T25" i="12"/>
  <c r="S25" i="12"/>
  <c r="R25" i="12"/>
  <c r="O25" i="12"/>
  <c r="P25" i="12" s="1"/>
  <c r="T24" i="12"/>
  <c r="S24" i="12"/>
  <c r="R24" i="12"/>
  <c r="O24" i="12"/>
  <c r="P24" i="12" s="1"/>
  <c r="T23" i="12"/>
  <c r="S23" i="12"/>
  <c r="R23" i="12"/>
  <c r="O23" i="12"/>
  <c r="P23" i="12" s="1"/>
  <c r="B23" i="12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T22" i="12"/>
  <c r="S22" i="12"/>
  <c r="R22" i="12"/>
  <c r="O22" i="12"/>
  <c r="P22" i="12" s="1"/>
  <c r="L66" i="14" l="1"/>
  <c r="L68" i="14" s="1"/>
  <c r="I36" i="1" s="1"/>
  <c r="U29" i="12"/>
  <c r="I29" i="12" s="1"/>
  <c r="K29" i="12" s="1"/>
  <c r="U37" i="12"/>
  <c r="I37" i="12" s="1"/>
  <c r="K37" i="12" s="1"/>
  <c r="U49" i="12"/>
  <c r="I49" i="12" s="1"/>
  <c r="K49" i="12" s="1"/>
  <c r="U26" i="12"/>
  <c r="I26" i="12" s="1"/>
  <c r="K26" i="12" s="1"/>
  <c r="U27" i="12"/>
  <c r="I27" i="12" s="1"/>
  <c r="K27" i="12" s="1"/>
  <c r="U33" i="12"/>
  <c r="I33" i="12" s="1"/>
  <c r="K33" i="12" s="1"/>
  <c r="U50" i="12"/>
  <c r="I50" i="12" s="1"/>
  <c r="K50" i="12" s="1"/>
  <c r="U38" i="12"/>
  <c r="I38" i="12" s="1"/>
  <c r="K38" i="12" s="1"/>
  <c r="U40" i="12"/>
  <c r="I40" i="12" s="1"/>
  <c r="K40" i="12" s="1"/>
  <c r="U41" i="12"/>
  <c r="I41" i="12" s="1"/>
  <c r="K41" i="12" s="1"/>
  <c r="U45" i="12"/>
  <c r="I45" i="12" s="1"/>
  <c r="K45" i="12" s="1"/>
  <c r="U25" i="12"/>
  <c r="I25" i="12" s="1"/>
  <c r="K25" i="12" s="1"/>
  <c r="U22" i="12"/>
  <c r="I22" i="12" s="1"/>
  <c r="K22" i="12" s="1"/>
  <c r="U35" i="12"/>
  <c r="I35" i="12" s="1"/>
  <c r="K35" i="12" s="1"/>
  <c r="U46" i="12"/>
  <c r="I46" i="12" s="1"/>
  <c r="K46" i="12" s="1"/>
  <c r="U30" i="12"/>
  <c r="I30" i="12" s="1"/>
  <c r="K30" i="12" s="1"/>
  <c r="U32" i="12"/>
  <c r="I32" i="12" s="1"/>
  <c r="K32" i="12" s="1"/>
  <c r="U34" i="12"/>
  <c r="I34" i="12" s="1"/>
  <c r="K34" i="12" s="1"/>
  <c r="U47" i="12"/>
  <c r="I47" i="12" s="1"/>
  <c r="K47" i="12" s="1"/>
  <c r="U24" i="12"/>
  <c r="I24" i="12" s="1"/>
  <c r="K24" i="12" s="1"/>
  <c r="U42" i="12"/>
  <c r="I42" i="12" s="1"/>
  <c r="K42" i="12" s="1"/>
  <c r="U43" i="12"/>
  <c r="I43" i="12" s="1"/>
  <c r="K43" i="12" s="1"/>
  <c r="U48" i="12"/>
  <c r="I48" i="12" s="1"/>
  <c r="K48" i="12" s="1"/>
  <c r="U51" i="12"/>
  <c r="I51" i="12" s="1"/>
  <c r="K51" i="12" s="1"/>
  <c r="U23" i="12"/>
  <c r="I23" i="12" s="1"/>
  <c r="K23" i="12" s="1"/>
  <c r="U28" i="12"/>
  <c r="I28" i="12" s="1"/>
  <c r="K28" i="12" s="1"/>
  <c r="U31" i="12"/>
  <c r="I31" i="12" s="1"/>
  <c r="K31" i="12" s="1"/>
  <c r="U36" i="12"/>
  <c r="I36" i="12" s="1"/>
  <c r="K36" i="12" s="1"/>
  <c r="U39" i="12"/>
  <c r="I39" i="12" s="1"/>
  <c r="K39" i="12" s="1"/>
  <c r="U44" i="12"/>
  <c r="I44" i="12" s="1"/>
  <c r="K44" i="12" s="1"/>
  <c r="H86" i="12" l="1"/>
  <c r="I37" i="1" s="1"/>
  <c r="K52" i="12"/>
  <c r="G14" i="5"/>
  <c r="G13" i="5"/>
  <c r="G12" i="5"/>
  <c r="G11" i="5"/>
  <c r="G10" i="5"/>
  <c r="G9" i="5"/>
  <c r="G8" i="5"/>
  <c r="I8" i="5" s="1"/>
  <c r="G7" i="5"/>
  <c r="G6" i="5"/>
  <c r="G5" i="5"/>
  <c r="I5" i="5" s="1"/>
  <c r="H15" i="5"/>
  <c r="H14" i="5"/>
  <c r="H13" i="5"/>
  <c r="H12" i="5"/>
  <c r="H11" i="5"/>
  <c r="H10" i="5"/>
  <c r="H9" i="5"/>
  <c r="H8" i="5"/>
  <c r="H7" i="5"/>
  <c r="H6" i="5"/>
  <c r="H5" i="5"/>
  <c r="B9" i="5"/>
  <c r="D15" i="5" l="1"/>
  <c r="J14" i="5"/>
  <c r="L14" i="5" s="1"/>
  <c r="I13" i="5"/>
  <c r="J13" i="5" s="1"/>
  <c r="L13" i="5" s="1"/>
  <c r="I12" i="5"/>
  <c r="J12" i="5" s="1"/>
  <c r="L12" i="5" s="1"/>
  <c r="I11" i="5"/>
  <c r="J11" i="5" s="1"/>
  <c r="L11" i="5" s="1"/>
  <c r="I10" i="5"/>
  <c r="J10" i="5" s="1"/>
  <c r="L10" i="5" s="1"/>
  <c r="I9" i="5"/>
  <c r="J9" i="5" s="1"/>
  <c r="L9" i="5" s="1"/>
  <c r="J8" i="5"/>
  <c r="L8" i="5" s="1"/>
  <c r="I7" i="5"/>
  <c r="J7" i="5" s="1"/>
  <c r="L7" i="5" s="1"/>
  <c r="I6" i="5"/>
  <c r="J6" i="5" s="1"/>
  <c r="L6" i="5" s="1"/>
  <c r="J5" i="5"/>
  <c r="L5" i="5" s="1"/>
  <c r="L15" i="5" l="1"/>
  <c r="L17" i="5" s="1"/>
  <c r="J15" i="5"/>
  <c r="M33" i="9" l="1"/>
  <c r="H47" i="3" l="1"/>
  <c r="I34" i="1" s="1"/>
  <c r="H38" i="3"/>
  <c r="I33" i="1" s="1"/>
  <c r="H22" i="3"/>
  <c r="I22" i="3" s="1"/>
  <c r="H21" i="3"/>
  <c r="I21" i="3" s="1"/>
  <c r="H20" i="3"/>
  <c r="I20" i="3" s="1"/>
  <c r="H15" i="3"/>
  <c r="H16" i="3"/>
  <c r="H14" i="3"/>
  <c r="I11" i="3"/>
  <c r="I16" i="3" l="1"/>
  <c r="I14" i="3"/>
  <c r="I15" i="3"/>
  <c r="I17" i="3" l="1"/>
  <c r="H3" i="3" l="1"/>
  <c r="I32" i="1" s="1"/>
  <c r="I39" i="1" s="1"/>
  <c r="I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sla-pc01</author>
    <author>Radovan Cagala ZSL</author>
  </authors>
  <commentList>
    <comment ref="B5" authorId="0" shapeId="0" xr:uid="{06E95C67-0C5F-4ED1-878E-223705B1A513}">
      <text>
        <r>
          <rPr>
            <b/>
            <sz val="9"/>
            <color indexed="81"/>
            <rFont val="Segoe UI"/>
            <family val="2"/>
            <charset val="238"/>
          </rPr>
          <t>toto  číslo uveďte ceruzkou na doklad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3" authorId="0" shapeId="0" xr:uid="{0E6B83C1-0433-4B33-A6D3-4538C2F6CBAF}">
      <text>
        <r>
          <rPr>
            <b/>
            <sz val="9"/>
            <color indexed="81"/>
            <rFont val="Segoe UI"/>
            <family val="2"/>
            <charset val="238"/>
          </rPr>
          <t>toto  číslo uveďte ceruzkou na doklad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G13" authorId="1" shapeId="0" xr:uid="{AC96D8B4-677A-4A1B-95B2-DDEA923CDFC7}">
      <text>
        <r>
          <rPr>
            <sz val="9"/>
            <color indexed="81"/>
            <rFont val="Segoe UI"/>
            <family val="2"/>
            <charset val="238"/>
          </rPr>
          <t>Opatrenie MPSVaR SR zo dňa 01.06.2025:
0,296 eur/km</t>
        </r>
      </text>
    </comment>
    <comment ref="B14" authorId="0" shapeId="0" xr:uid="{103AA236-A54C-4469-9771-00CA1FAE3DB8}">
      <text>
        <r>
          <rPr>
            <b/>
            <sz val="9"/>
            <color indexed="81"/>
            <rFont val="Segoe UI"/>
            <family val="2"/>
            <charset val="238"/>
          </rPr>
          <t>Ako príloha bude slúžiť doklad o natankovaní, kde bude uvedená cena PHM/liter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9" authorId="0" shapeId="0" xr:uid="{C4713713-EF94-4E8B-A6FD-82F9209FC49C}">
      <text>
        <r>
          <rPr>
            <b/>
            <sz val="9"/>
            <color indexed="81"/>
            <rFont val="Segoe UI"/>
            <family val="2"/>
            <charset val="238"/>
          </rPr>
          <t>toto  číslo uveďte ceruzkou na doklad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20" authorId="0" shapeId="0" xr:uid="{DCF3B04B-81AC-4282-A5B2-C7E1306D2680}">
      <text>
        <r>
          <rPr>
            <b/>
            <sz val="9"/>
            <color indexed="81"/>
            <rFont val="Segoe UI"/>
            <family val="2"/>
            <charset val="238"/>
          </rPr>
          <t>Ako príloha bude slúžiť doklad o natankovaní, kde bude uvedená cena PHM/liter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25" authorId="0" shapeId="0" xr:uid="{CDF95A56-F08B-423F-81D8-555DB4213F02}">
      <text>
        <r>
          <rPr>
            <b/>
            <sz val="9"/>
            <color indexed="81"/>
            <rFont val="Segoe UI"/>
            <family val="2"/>
            <charset val="238"/>
          </rPr>
          <t>toto  číslo uveďte ceruzkou na doklad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39" authorId="0" shapeId="0" xr:uid="{6A690115-7048-4131-8BAD-6EACB7E53EF4}">
      <text>
        <r>
          <rPr>
            <b/>
            <sz val="9"/>
            <color indexed="81"/>
            <rFont val="Segoe UI"/>
            <family val="2"/>
            <charset val="238"/>
          </rPr>
          <t>toto  číslo uveďte ceruzkou na doklad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48" authorId="0" shapeId="0" xr:uid="{43625BE0-1811-4ADA-A276-7A183F3D0783}">
      <text>
        <r>
          <rPr>
            <b/>
            <sz val="9"/>
            <color indexed="81"/>
            <rFont val="Segoe UI"/>
            <family val="2"/>
            <charset val="238"/>
          </rPr>
          <t>toto  číslo uveďte ceruzkou na doklad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Press Zsl</author>
  </authors>
  <commentList>
    <comment ref="K4" authorId="0" shapeId="0" xr:uid="{B92B3500-87D7-4DE1-8790-CE8F4C72170D}">
      <text>
        <r>
          <rPr>
            <b/>
            <sz val="9"/>
            <color indexed="81"/>
            <rFont val="Segoe UI"/>
            <family val="2"/>
            <charset val="238"/>
          </rPr>
          <t>Uvádza sa vždy kurz NBS ku 1.dňu v mesiaci v ktorom začal služobná cesta. (www.nbs.sk)</t>
        </r>
      </text>
    </comment>
  </commentList>
</comments>
</file>

<file path=xl/sharedStrings.xml><?xml version="1.0" encoding="utf-8"?>
<sst xmlns="http://schemas.openxmlformats.org/spreadsheetml/2006/main" count="527" uniqueCount="326">
  <si>
    <t>CESTOVNÝ PRÍKAZ</t>
  </si>
  <si>
    <t>Priezvisko, meno, titul:</t>
  </si>
  <si>
    <t>Funkcia:</t>
  </si>
  <si>
    <t>Podpis:</t>
  </si>
  <si>
    <t>Trvalé bydlisko:</t>
  </si>
  <si>
    <t>Oddelenie ZSL:</t>
  </si>
  <si>
    <t>Telefónny kontakt na vyúčtovateľa:</t>
  </si>
  <si>
    <t>IBAN vyúčtovateľa:</t>
  </si>
  <si>
    <t>Začiatok pracovnej cesty</t>
  </si>
  <si>
    <t>Miesto konania/Štát</t>
  </si>
  <si>
    <t>Účel cesty</t>
  </si>
  <si>
    <t>Koniec pracovnej cesty</t>
  </si>
  <si>
    <t>Dátum</t>
  </si>
  <si>
    <t>Hodina</t>
  </si>
  <si>
    <t>Miesto</t>
  </si>
  <si>
    <t>CESTUJÚCI:</t>
  </si>
  <si>
    <t>Vedúci výpravy</t>
  </si>
  <si>
    <t>Športovec</t>
  </si>
  <si>
    <t>Tréner/inštruktor</t>
  </si>
  <si>
    <t>Fyzioterapeut / Lekár</t>
  </si>
  <si>
    <t>Servis</t>
  </si>
  <si>
    <t>Iné</t>
  </si>
  <si>
    <t>Číslo zálohy:</t>
  </si>
  <si>
    <t>vypĺňa Sekretariát ZSL</t>
  </si>
  <si>
    <t>Suma zálohy v EUR:</t>
  </si>
  <si>
    <t xml:space="preserve">Zúčtovanie oprávnených výdavkov : </t>
  </si>
  <si>
    <t>Cestovné</t>
  </si>
  <si>
    <t>Ubytovanie</t>
  </si>
  <si>
    <t>Ostatné</t>
  </si>
  <si>
    <t>Stravné tuzemsko</t>
  </si>
  <si>
    <t>Stravné zahraničie</t>
  </si>
  <si>
    <t>Príspevok na stravu tuzemsko</t>
  </si>
  <si>
    <t>Príspevok na stravu zahraničie</t>
  </si>
  <si>
    <t>Výdavok celkom</t>
  </si>
  <si>
    <t>Doplatok / Preplatok</t>
  </si>
  <si>
    <t>SÚHLAS NADRIADENÉHO S PRACOVNOU CESTOU:</t>
  </si>
  <si>
    <t>dátum, meno, priezvisko, funkcia nadriadeného</t>
  </si>
  <si>
    <t>Svojím podpisom nadriadený súhlasí s uvedenou pracovnou cestou.</t>
  </si>
  <si>
    <t>SEKRETARIÁT ZSL</t>
  </si>
  <si>
    <t>dátum prijatia a kontroly CP, meno, priezvisko</t>
  </si>
  <si>
    <t>strana 1</t>
  </si>
  <si>
    <t>SÚHLAS K POUŽITIU SÚKROMNÉHO MOTOROVÉHO VOZIDLA</t>
  </si>
  <si>
    <t>Dolupodpísaný/á:</t>
  </si>
  <si>
    <t>X</t>
  </si>
  <si>
    <t>majiteľ motorového vozidla</t>
  </si>
  <si>
    <t>splnomocnený vodič</t>
  </si>
  <si>
    <t>(zaškrtnúť správnu variantu)</t>
  </si>
  <si>
    <t>ČESTNE PREHLASUJEM, že pri služobnej ceste pre potreby ZSL, použijem súkromné motorové vozidlo továrenskej značky:</t>
  </si>
  <si>
    <t>ŠPZ:</t>
  </si>
  <si>
    <t>Vyhlasujem, že si vysporiadam náhradu mnou spôsobených škôd, ktoré prípadne vzniknú pri použití horeuvedeného súkromného motorového vozidla na základe poistných krytí vozidla.</t>
  </si>
  <si>
    <t>Všetky právne nároky tretích osôb v prípade havárie uspokojím tak, aby z kladného vybavenia tejto žiadosti nevznikli Zväzu slovenského lyžovania žiadne finančné škody a iné plnenia voči mojej osobe alebo tretej strane.</t>
  </si>
  <si>
    <t>V(o)</t>
  </si>
  <si>
    <t>dňa:</t>
  </si>
  <si>
    <t>Podpis vodiča:</t>
  </si>
  <si>
    <t>SPLNOMOCNENIE NA VEDENIE MV</t>
  </si>
  <si>
    <t>/v prípade, že vodič a majiteľ horeuvedeného MV sú dve odlišné osoby/</t>
  </si>
  <si>
    <t>Dolupodpísaný/á</t>
  </si>
  <si>
    <t>, majiteľ horeuvedeného MV,</t>
  </si>
  <si>
    <t>narodený/á:</t>
  </si>
  <si>
    <t>týmto splnomocňujem horeuvedeného</t>
  </si>
  <si>
    <t>vodiča na vedenie horeuvedeného motorového vozidla na služobnú cestu uvedenú v úvode tohto</t>
  </si>
  <si>
    <t>čestného prehlásenia.</t>
  </si>
  <si>
    <t>V(o):</t>
  </si>
  <si>
    <t>Dátum:</t>
  </si>
  <si>
    <t>Podpis majiteľa MV:</t>
  </si>
  <si>
    <t>Súhlas s použitím iného MV ako vozidla poskytnutého zo ZSL</t>
  </si>
  <si>
    <t>Meno a priezvisko :</t>
  </si>
  <si>
    <t>strana 2</t>
  </si>
  <si>
    <t>PREUKÁZANÉ CESTOVNÉ VÝDAVKY</t>
  </si>
  <si>
    <t>NÁHRADA PREUKÁZANÝCH CESTOVNÝCH VÝDAVKOV</t>
  </si>
  <si>
    <t>Lietadlo, vlak, loď, iná miestna doprava (taxi, električka, autobus, metro...)</t>
  </si>
  <si>
    <t>Poradové číslo dokladu</t>
  </si>
  <si>
    <t>Dodávateľ</t>
  </si>
  <si>
    <t>Druh prepravy</t>
  </si>
  <si>
    <t>Suma v cudzej mene</t>
  </si>
  <si>
    <t>Suma v EUR</t>
  </si>
  <si>
    <t>CELKOM:</t>
  </si>
  <si>
    <t>Motorové vozidlo vlastné evidované na súkromnú osobu - spotreba PHM + amortizácia</t>
  </si>
  <si>
    <t>Továrenská značka vozidla, EČV vozidla</t>
  </si>
  <si>
    <t>Spotreba v l/100 km</t>
  </si>
  <si>
    <t>Cena PHM/liter</t>
  </si>
  <si>
    <t>Počet prejdených km</t>
  </si>
  <si>
    <t>Amortizácia</t>
  </si>
  <si>
    <t>Náklad</t>
  </si>
  <si>
    <t>Celkom</t>
  </si>
  <si>
    <t>Motorové vozidlo vlastné evidované na právnickú osobu (IČO) - spotreba PHM</t>
  </si>
  <si>
    <t>x</t>
  </si>
  <si>
    <t>Motorové vozidlo ZSL</t>
  </si>
  <si>
    <t>Suma dokladu za tankovanie v cudzej mene</t>
  </si>
  <si>
    <t>Suma dokladu za tankovanie v EUR</t>
  </si>
  <si>
    <t>Popis výdavku a množstvo</t>
  </si>
  <si>
    <t>Suma dokladu v cudzej menej</t>
  </si>
  <si>
    <t>Suma dokladu v EUR</t>
  </si>
  <si>
    <t>Uplatňovaná čiastka za ubytovanie v EUR</t>
  </si>
  <si>
    <t>Názov výdavku a množstvo</t>
  </si>
  <si>
    <t>Uplatňovaná čiastka za výdavok  v EUR</t>
  </si>
  <si>
    <t>strana 3</t>
  </si>
  <si>
    <t>VYÚČTOVANIE CESTOVNÝCH NÁHRAD - TUZEMSKO</t>
  </si>
  <si>
    <t>Por. číslo:</t>
  </si>
  <si>
    <t>Meno a priezvisko:</t>
  </si>
  <si>
    <t>Typ vzťahu ku ZSL:</t>
  </si>
  <si>
    <t>Typ náhrady:</t>
  </si>
  <si>
    <t xml:space="preserve">ŠP v obchodnom vzťahu </t>
  </si>
  <si>
    <t>V prípade osôb s rôznym typom náhrady, vyúčtovateľ vyplní Tabuľku pre každú takúto osobu samostatne.</t>
  </si>
  <si>
    <t>Označte krížikom "X" poskytnuté stravné v priebehu trvania SC (stravné ponížite o príslušnú čiastku: R-25%, O-40%, V-35%)</t>
  </si>
  <si>
    <t>Začiatok služobnej cesty</t>
  </si>
  <si>
    <t>Koniec služobnej cesty</t>
  </si>
  <si>
    <t>Poskytnutá strava (zaškrtni krížikom x)</t>
  </si>
  <si>
    <t>Stravné</t>
  </si>
  <si>
    <t>Počet osôb s rovnakým typom náhrady</t>
  </si>
  <si>
    <t>Číslo</t>
  </si>
  <si>
    <t>od</t>
  </si>
  <si>
    <t>do</t>
  </si>
  <si>
    <t>Raňajky</t>
  </si>
  <si>
    <t>Obed</t>
  </si>
  <si>
    <t>Večera</t>
  </si>
  <si>
    <t>Čiastka</t>
  </si>
  <si>
    <t>Tabuľka diét</t>
  </si>
  <si>
    <t>Trvanie SC</t>
  </si>
  <si>
    <t>Priradenie</t>
  </si>
  <si>
    <t>Percentá zrážok za stravu</t>
  </si>
  <si>
    <t>Spolu</t>
  </si>
  <si>
    <t>Total:</t>
  </si>
  <si>
    <t>V prípade "príspevku na stravovanie", uviesť zoznam dokladov o zabezpečení stravy</t>
  </si>
  <si>
    <t>Typ dokladu</t>
  </si>
  <si>
    <t>Mena</t>
  </si>
  <si>
    <t>EUR</t>
  </si>
  <si>
    <t>CELKOM VÝDAVKY NA STRAVU V DOKLADOCH :</t>
  </si>
  <si>
    <t>Výška stravných nárokov (diéta) :</t>
  </si>
  <si>
    <t>Výška nároku na príspevok na stravovanie :</t>
  </si>
  <si>
    <t>strana 4</t>
  </si>
  <si>
    <t>VYÚČTOVANIE CESTOVNÝCH NÁHRAD - ZAHRANIČIE</t>
  </si>
  <si>
    <t>Por. Číslo</t>
  </si>
  <si>
    <t>ŠP zamestnanec ZSL v pracovno-právnom vzťahu</t>
  </si>
  <si>
    <t>Krajina:</t>
  </si>
  <si>
    <t>Chorvátsko</t>
  </si>
  <si>
    <t>Mena:</t>
  </si>
  <si>
    <t>Sadzba základného stravného:</t>
  </si>
  <si>
    <t>Začiatok cesty</t>
  </si>
  <si>
    <t>Koniec cesty</t>
  </si>
  <si>
    <t>Časový rozsah</t>
  </si>
  <si>
    <t>Poskytnutá strava          (zaškrtni krížikom x ak bola poskytnutá strava)</t>
  </si>
  <si>
    <t>Stravné na osobu</t>
  </si>
  <si>
    <t>Stravné Celkom</t>
  </si>
  <si>
    <t>prechod hraníc</t>
  </si>
  <si>
    <t>pobyt</t>
  </si>
  <si>
    <t>hod</t>
  </si>
  <si>
    <t>Tbuľka diét</t>
  </si>
  <si>
    <t>Vreckové</t>
  </si>
  <si>
    <t>Kurz NBS:</t>
  </si>
  <si>
    <t>Suma na vyúčtovanie v EUR:</t>
  </si>
  <si>
    <t>Typ</t>
  </si>
  <si>
    <t xml:space="preserve">Suma </t>
  </si>
  <si>
    <t>Kurz NBS</t>
  </si>
  <si>
    <t>Suma EUR</t>
  </si>
  <si>
    <t xml:space="preserve">CELKOM VÝDAVKY NA STRAVU V DOKLADOCH : </t>
  </si>
  <si>
    <t>Výška stravných nárokov</t>
  </si>
  <si>
    <t>Výška nároku na príspevok na stravovanie</t>
  </si>
  <si>
    <t>Obdobie:</t>
  </si>
  <si>
    <t>Vozidlo:</t>
  </si>
  <si>
    <t>EČV:</t>
  </si>
  <si>
    <t>Priemerná spotreba (l/100 km):</t>
  </si>
  <si>
    <t>Stav tachometra na začiatku (km):</t>
  </si>
  <si>
    <t>Majiteľ MV:</t>
  </si>
  <si>
    <t>Účel jazdy</t>
  </si>
  <si>
    <t>Tachometer</t>
  </si>
  <si>
    <t>začiatok - koniec</t>
  </si>
  <si>
    <t>(na konci km)</t>
  </si>
  <si>
    <t>Celkom prejdených km:</t>
  </si>
  <si>
    <t>strana 5</t>
  </si>
  <si>
    <t>Vypracoval:</t>
  </si>
  <si>
    <t>Prezenčná listina zúčastnených</t>
  </si>
  <si>
    <t>P.č.</t>
  </si>
  <si>
    <t>Meno a priezvisko</t>
  </si>
  <si>
    <t>Funkcia</t>
  </si>
  <si>
    <t>Poznámka</t>
  </si>
  <si>
    <t>strana 6</t>
  </si>
  <si>
    <t>Krajina</t>
  </si>
  <si>
    <t>12 - 24 hodín sadzba</t>
  </si>
  <si>
    <t>Poradie</t>
  </si>
  <si>
    <t>Albánsko</t>
  </si>
  <si>
    <t>Austrália</t>
  </si>
  <si>
    <t>AUD</t>
  </si>
  <si>
    <t>Belgicko</t>
  </si>
  <si>
    <t>CZK</t>
  </si>
  <si>
    <t>Bielorusko</t>
  </si>
  <si>
    <t>DKK</t>
  </si>
  <si>
    <t>Bosna a Hercegovina</t>
  </si>
  <si>
    <t>CAD</t>
  </si>
  <si>
    <t>Bulharsko</t>
  </si>
  <si>
    <t>NOK</t>
  </si>
  <si>
    <t>Česká republika</t>
  </si>
  <si>
    <t>CHF</t>
  </si>
  <si>
    <t>Čierna Hora</t>
  </si>
  <si>
    <t>SEK</t>
  </si>
  <si>
    <t>Čína</t>
  </si>
  <si>
    <t>USD</t>
  </si>
  <si>
    <t>Dánsko</t>
  </si>
  <si>
    <t>GBP</t>
  </si>
  <si>
    <t>Estónsko</t>
  </si>
  <si>
    <t>Fínsko</t>
  </si>
  <si>
    <t>Francúzsko</t>
  </si>
  <si>
    <t>Grécko</t>
  </si>
  <si>
    <t>Holandsko</t>
  </si>
  <si>
    <t>Írsko</t>
  </si>
  <si>
    <t>Island</t>
  </si>
  <si>
    <t>Kanada</t>
  </si>
  <si>
    <t>Kazachstan</t>
  </si>
  <si>
    <t>Litva</t>
  </si>
  <si>
    <t>Lotyšsko</t>
  </si>
  <si>
    <t>Luxembursko</t>
  </si>
  <si>
    <t>Macedónsko</t>
  </si>
  <si>
    <t>Maďarsko</t>
  </si>
  <si>
    <t>Moldavsko</t>
  </si>
  <si>
    <t>Nemecko</t>
  </si>
  <si>
    <t>Nórsko</t>
  </si>
  <si>
    <t>Poľsko</t>
  </si>
  <si>
    <t>Portugalsko</t>
  </si>
  <si>
    <t>Rakúsko</t>
  </si>
  <si>
    <t>Rumunsko</t>
  </si>
  <si>
    <t>Rusko</t>
  </si>
  <si>
    <t>Slovinsko</t>
  </si>
  <si>
    <t>Srbsko</t>
  </si>
  <si>
    <t>Španielsko</t>
  </si>
  <si>
    <t>Švajčiarsko</t>
  </si>
  <si>
    <t>Švédsko</t>
  </si>
  <si>
    <t>Taliansko</t>
  </si>
  <si>
    <t>Turecko</t>
  </si>
  <si>
    <t>Ukrajina</t>
  </si>
  <si>
    <t>USA</t>
  </si>
  <si>
    <t>Veľká Británia</t>
  </si>
  <si>
    <t>vyberte zo zoznamu</t>
  </si>
  <si>
    <t>zahraničné diéty: menej ako 6 hodín</t>
  </si>
  <si>
    <t>Profesionálny športovec so zmluvou ZSL o profesionálnom vykonaní športu</t>
  </si>
  <si>
    <t>stravné (diéty)</t>
  </si>
  <si>
    <t>Sekcia alpských disciplín</t>
  </si>
  <si>
    <t>zahraničné diéty: 6-12 hodín</t>
  </si>
  <si>
    <t>Profesionálny športovec ako samostatne zárobkovo činná osoba</t>
  </si>
  <si>
    <t>bez nároku</t>
  </si>
  <si>
    <t>Profesionálny športovec s pracovno-právnym vzťahom v rezortnom stredisku</t>
  </si>
  <si>
    <t>príspevok na stravovanie</t>
  </si>
  <si>
    <t xml:space="preserve">Amatérsky športovec bez zmluvy </t>
  </si>
  <si>
    <t>Odborná komisia ZSL</t>
  </si>
  <si>
    <t>Amatérsky športovec so zmluvou o vykonávaní športu</t>
  </si>
  <si>
    <t>Sekcia severských disciplín</t>
  </si>
  <si>
    <t>zahraničné diéty:12-24 hodín</t>
  </si>
  <si>
    <t>ŠP funkcionár ZSL v pracovno-právnom vzťahu</t>
  </si>
  <si>
    <t>Sekcia moderných disciplín</t>
  </si>
  <si>
    <t>ŠP v zmluve o výkone činnosti športového odborníka pre ZSL</t>
  </si>
  <si>
    <t>Sekretariát ZSL</t>
  </si>
  <si>
    <t>SVK diéty: 5-12 hodín (5,10 €)</t>
  </si>
  <si>
    <t>ŠP v dohode o vykonaní práce pre ZSL (pracovno-právny vzťah)</t>
  </si>
  <si>
    <t>Výkonný výbor ZSL</t>
  </si>
  <si>
    <t>SVK diéty: 12-18 hodín (7,60 €)</t>
  </si>
  <si>
    <t>bez nároku (len zmluvné)</t>
  </si>
  <si>
    <t>Medzinárodná komisia ZSL</t>
  </si>
  <si>
    <t>SVK diéty: nad 12 hodín (11,60 €)</t>
  </si>
  <si>
    <t xml:space="preserve">ŠP funkcionár bez zmluvy </t>
  </si>
  <si>
    <t>Dobrovoľník v dohode o výkone dobrovoľníckej činnosti pre ZSL</t>
  </si>
  <si>
    <t>Pokladničný doklad zo strav. zariadenia</t>
  </si>
  <si>
    <t>Pokladničný doklad z nákupu balenej stravy</t>
  </si>
  <si>
    <t>Pokladničný doklad z nákupu potravín</t>
  </si>
  <si>
    <t>Doklad o stravovaní v ubytovacom zariadení</t>
  </si>
  <si>
    <t>Na akú výšku cestovných náhrad máte nárok:</t>
  </si>
  <si>
    <t>Služobná cesta trvá</t>
  </si>
  <si>
    <t>Náhrada stravného</t>
  </si>
  <si>
    <t>Menej ako 5 hodín</t>
  </si>
  <si>
    <t>5 až 12 hodín</t>
  </si>
  <si>
    <t>12 až 18 hodín</t>
  </si>
  <si>
    <t>Viac ako 18 hodín</t>
  </si>
  <si>
    <t>Krátenie stravného pri tuzemskej pracovnej ceste:</t>
  </si>
  <si>
    <t>Poskytnuté jedlo</t>
  </si>
  <si>
    <t>% zníženie</t>
  </si>
  <si>
    <t>Raňajky a obed</t>
  </si>
  <si>
    <t>Raňajky a večera</t>
  </si>
  <si>
    <t>Obed a večera</t>
  </si>
  <si>
    <t>Raňajky, obed a večera</t>
  </si>
  <si>
    <t>Tabuľka výpočtu oprávnených stravných náhrad - Zahraničie</t>
  </si>
  <si>
    <t>Vyplňajú sa modré bunky</t>
  </si>
  <si>
    <t>V prípade osôb s rôznym vzťahom k ZSL, vyúčtovateľ vyplní Tabuľku pre každú takúto osobu samostatne</t>
  </si>
  <si>
    <t>Rozsah stravného</t>
  </si>
  <si>
    <t>Počet dní</t>
  </si>
  <si>
    <t>Dátumy dní</t>
  </si>
  <si>
    <t>Sadzba na deň</t>
  </si>
  <si>
    <t>Náhrada</t>
  </si>
  <si>
    <t xml:space="preserve">NBS Kurz do EUR </t>
  </si>
  <si>
    <t>Celkom EUR</t>
  </si>
  <si>
    <t>Meno a Priezvisko</t>
  </si>
  <si>
    <t>do &lt;6 hod. bez stravy</t>
  </si>
  <si>
    <t xml:space="preserve">15.2.21, </t>
  </si>
  <si>
    <t>od 6-12 hod. bez stravy</t>
  </si>
  <si>
    <t>nad &gt;12 hod. bez stravy</t>
  </si>
  <si>
    <t>Typ vzťahu ku ZSL</t>
  </si>
  <si>
    <t>Typ náhrady</t>
  </si>
  <si>
    <t>nad &gt;12 hod. + večera</t>
  </si>
  <si>
    <t>nad &gt;12 hod + obed</t>
  </si>
  <si>
    <t>nad &gt;12 hod + raňajky</t>
  </si>
  <si>
    <t>nad &gt;12 hod + obed + večera</t>
  </si>
  <si>
    <t>nad &gt;12 hod. + raňajky + obed</t>
  </si>
  <si>
    <t>nad &gt;12 hod. + raňajky + večera</t>
  </si>
  <si>
    <t>nad &gt;12 hod. + raňajky + obed + večera</t>
  </si>
  <si>
    <t>-</t>
  </si>
  <si>
    <t>SPOLU:</t>
  </si>
  <si>
    <t>Počet členov výpravy s identickým vzťahom ku ZSL ako uvedená osoba:</t>
  </si>
  <si>
    <t>Suma</t>
  </si>
  <si>
    <t>PLN</t>
  </si>
  <si>
    <t>KNIHA JÁZD</t>
  </si>
  <si>
    <t>UPOZORNENIE: Preplatok vyúčtovateľ vracia až po vykonaní kontroly CP zo strany Sekretariátu ZSL na pokyn, nie skôr!</t>
  </si>
  <si>
    <r>
      <t xml:space="preserve">V prípade neexistencie havarijného poistenia, alebo neplatnosti ktorejkoľvek z vyššie uvedených poistiek som si vedomý/á, že náhrady škôd vzniknutých prevádzkou vyššie uvedeného MV </t>
    </r>
    <r>
      <rPr>
        <b/>
        <sz val="10"/>
        <color rgb="FFFF0000"/>
        <rFont val="Work Sans"/>
        <charset val="238"/>
      </rPr>
      <t>nie sú nákladmi</t>
    </r>
    <r>
      <rPr>
        <b/>
        <sz val="10"/>
        <rFont val="Work Sans"/>
        <charset val="238"/>
      </rPr>
      <t xml:space="preserve"> Zväzu slovenského lyžovania.</t>
    </r>
  </si>
  <si>
    <t>s použitím súkromného MV na uvedenú pracovnú cestu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</si>
  <si>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</si>
  <si>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</si>
  <si>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</si>
  <si>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</si>
  <si>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</si>
  <si>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</si>
  <si>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</si>
  <si>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</si>
  <si>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</si>
  <si>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</si>
  <si>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Náhrada preukázaných výdavkov za ubytovanie </t>
  </si>
  <si>
    <t>INÉ vedľajšie výdavky (mýto, parkovné, skipassy, prenájom infraštruktúry..)</t>
  </si>
  <si>
    <t xml:space="preserve">            SPRÁVA Z PRACOVNEJ CESTY</t>
  </si>
  <si>
    <t xml:space="preserve">                                     VYPLNIŤ v prípade použitia súkromného motorového vozidla</t>
  </si>
  <si>
    <t>Vodič MV:</t>
  </si>
  <si>
    <t>Cestovné náhrady (01.12.2025): 5-12h: 9,30,-€, nad 12-18h: 13,80,-€, nad 18-24h: 20,60,-€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</si>
</sst>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/m/yy;@"/>
    <numFmt numFmtId="166" formatCode="h:mm;@"/>
    <numFmt numFmtId="167" formatCode="[$-F800]dddd\,\ mmmm\ dd\,\ yyyy"/>
    <numFmt numFmtId="168" formatCode="_ [$CHF-100C]\ * #,##0.00_ ;_ [$CHF-100C]\ * \-#,##0.00_ ;_ [$CHF-100C]\ * &quot;-&quot;??_ ;_ @_ "/>
    <numFmt numFmtId="169" formatCode="#,##0.00\ _€"/>
    <numFmt numFmtId="170" formatCode="_-* #,##0.00\ [$€-1]_-;\-* #,##0.00\ [$€-1]_-;_-* &quot;-&quot;??\ [$€-1]_-;_-@_-"/>
    <numFmt numFmtId="171" formatCode="_-* #,##0.000\ _€_-;\-* #,##0.000\ _€_-;_-* &quot;-&quot;??\ _€_-;_-@_-"/>
    <numFmt numFmtId="172" formatCode="0.000"/>
  </numFmts>
  <fonts count="7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i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.9"/>
      <color rgb="FF3D4449"/>
      <name val="Inherit"/>
    </font>
    <font>
      <sz val="13"/>
      <color rgb="FF7F888F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3.75"/>
      <color rgb="FF3D4449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4"/>
      <color theme="9"/>
      <name val="Calibri"/>
      <family val="2"/>
      <charset val="238"/>
      <scheme val="minor"/>
    </font>
    <font>
      <b/>
      <sz val="18"/>
      <color rgb="FF00B05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1"/>
      <name val="Work Sans"/>
      <charset val="238"/>
    </font>
    <font>
      <b/>
      <sz val="11"/>
      <color theme="1"/>
      <name val="Work Sans"/>
      <charset val="238"/>
    </font>
    <font>
      <b/>
      <sz val="16"/>
      <color rgb="FF1D5A93"/>
      <name val="Work Sans"/>
      <charset val="238"/>
    </font>
    <font>
      <sz val="11"/>
      <name val="Work Sans"/>
      <charset val="238"/>
    </font>
    <font>
      <i/>
      <sz val="10"/>
      <color theme="1"/>
      <name val="Work Sans"/>
      <charset val="238"/>
    </font>
    <font>
      <sz val="10"/>
      <color theme="1"/>
      <name val="Work Sans"/>
      <charset val="238"/>
    </font>
    <font>
      <sz val="9"/>
      <color theme="1"/>
      <name val="Work Sans"/>
      <charset val="238"/>
    </font>
    <font>
      <b/>
      <sz val="8"/>
      <color theme="1"/>
      <name val="Work Sans"/>
      <charset val="238"/>
    </font>
    <font>
      <b/>
      <sz val="11"/>
      <color rgb="FFC00000"/>
      <name val="Work Sans"/>
      <charset val="238"/>
    </font>
    <font>
      <b/>
      <i/>
      <sz val="8"/>
      <color theme="0"/>
      <name val="Work Sans"/>
      <charset val="238"/>
    </font>
    <font>
      <b/>
      <sz val="10"/>
      <color theme="1"/>
      <name val="Work Sans"/>
      <charset val="238"/>
    </font>
    <font>
      <sz val="10"/>
      <color rgb="FF000000"/>
      <name val="Work Sans"/>
      <charset val="238"/>
    </font>
    <font>
      <sz val="8"/>
      <color theme="1"/>
      <name val="Work Sans"/>
      <charset val="238"/>
    </font>
    <font>
      <i/>
      <sz val="8"/>
      <color theme="1" tint="0.499984740745262"/>
      <name val="Work Sans"/>
      <charset val="238"/>
    </font>
    <font>
      <b/>
      <sz val="10"/>
      <color rgb="FFC00000"/>
      <name val="Work Sans"/>
      <charset val="238"/>
    </font>
    <font>
      <b/>
      <sz val="10"/>
      <color rgb="FFFF0000"/>
      <name val="Work Sans"/>
      <charset val="238"/>
    </font>
    <font>
      <b/>
      <sz val="10"/>
      <color theme="9" tint="-0.249977111117893"/>
      <name val="Work Sans"/>
      <charset val="238"/>
    </font>
    <font>
      <b/>
      <sz val="11"/>
      <color theme="9" tint="-0.249977111117893"/>
      <name val="Work Sans"/>
      <charset val="238"/>
    </font>
    <font>
      <b/>
      <sz val="10"/>
      <name val="Work Sans"/>
      <charset val="238"/>
    </font>
    <font>
      <i/>
      <sz val="9"/>
      <color theme="1"/>
      <name val="Work Sans"/>
      <charset val="238"/>
    </font>
    <font>
      <b/>
      <sz val="14"/>
      <color rgb="FF1D5A93"/>
      <name val="Work Sans"/>
      <charset val="238"/>
    </font>
    <font>
      <sz val="10"/>
      <name val="Work Sans"/>
      <charset val="238"/>
    </font>
    <font>
      <b/>
      <i/>
      <sz val="10"/>
      <name val="Work Sans"/>
      <charset val="238"/>
    </font>
    <font>
      <b/>
      <i/>
      <sz val="10"/>
      <color theme="1"/>
      <name val="Work Sans"/>
      <charset val="238"/>
    </font>
    <font>
      <b/>
      <sz val="12"/>
      <color theme="1"/>
      <name val="Work Sans"/>
      <charset val="238"/>
    </font>
    <font>
      <i/>
      <sz val="11"/>
      <color theme="1" tint="0.499984740745262"/>
      <name val="Work Sans"/>
      <charset val="238"/>
    </font>
    <font>
      <b/>
      <sz val="11"/>
      <name val="Work Sans"/>
      <charset val="238"/>
    </font>
    <font>
      <b/>
      <sz val="11"/>
      <color rgb="FFFF0000"/>
      <name val="Work Sans"/>
      <charset val="238"/>
    </font>
    <font>
      <b/>
      <i/>
      <sz val="10"/>
      <color rgb="FFFF0000"/>
      <name val="Work Sans"/>
      <charset val="238"/>
    </font>
    <font>
      <b/>
      <sz val="14"/>
      <color rgb="FFC00000"/>
      <name val="Work Sans"/>
      <charset val="238"/>
    </font>
    <font>
      <b/>
      <sz val="14"/>
      <color theme="9" tint="0.39997558519241921"/>
      <name val="Work Sans"/>
      <charset val="238"/>
    </font>
    <font>
      <i/>
      <sz val="11"/>
      <color theme="1"/>
      <name val="Work Sans"/>
      <charset val="238"/>
    </font>
    <font>
      <b/>
      <sz val="9"/>
      <color theme="1"/>
      <name val="Work Sans"/>
      <charset val="238"/>
    </font>
    <font>
      <sz val="10"/>
      <color indexed="8"/>
      <name val="Work Sans"/>
      <charset val="238"/>
    </font>
    <font>
      <b/>
      <sz val="10"/>
      <color rgb="FF1D5A93"/>
      <name val="Work Sans"/>
      <charset val="238"/>
    </font>
    <font>
      <b/>
      <sz val="11"/>
      <color rgb="FF1D5A93"/>
      <name val="Work Sans"/>
      <charset val="238"/>
    </font>
    <font>
      <b/>
      <sz val="11"/>
      <color theme="0"/>
      <name val="Work Sans"/>
      <charset val="238"/>
    </font>
    <font>
      <i/>
      <sz val="11"/>
      <color rgb="FFC00000"/>
      <name val="Work Sans"/>
      <charset val="238"/>
    </font>
    <font>
      <sz val="16"/>
      <color theme="1"/>
      <name val="Work Sans"/>
      <charset val="238"/>
    </font>
    <font>
      <b/>
      <i/>
      <sz val="11"/>
      <name val="Work Sans"/>
      <charset val="238"/>
    </font>
    <font>
      <b/>
      <i/>
      <sz val="11"/>
      <color indexed="8"/>
      <name val="Work Sans"/>
      <charset val="238"/>
    </font>
    <font>
      <sz val="11"/>
      <color indexed="8"/>
      <name val="Work Sans"/>
      <charset val="238"/>
    </font>
    <font>
      <i/>
      <sz val="11"/>
      <color rgb="FFFF0000"/>
      <name val="Work Sans"/>
      <charset val="238"/>
    </font>
    <font>
      <b/>
      <sz val="11"/>
      <color indexed="10"/>
      <name val="Work Sans"/>
      <charset val="238"/>
    </font>
    <font>
      <sz val="11"/>
      <color rgb="FF1D5A93"/>
      <name val="Work Sans"/>
      <charset val="238"/>
    </font>
    <font>
      <b/>
      <i/>
      <sz val="11"/>
      <color theme="0"/>
      <name val="Work Sans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9E9F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1">
    <border>
      <left/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dotted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/>
      <bottom style="dotted">
        <color theme="0" tint="-0.14996795556505021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medium">
        <color indexed="64"/>
      </top>
      <bottom/>
      <diagonal/>
    </border>
    <border>
      <left/>
      <right style="thin">
        <color theme="1" tint="0.34998626667073579"/>
      </right>
      <top style="medium">
        <color indexed="64"/>
      </top>
      <bottom/>
      <diagonal/>
    </border>
    <border>
      <left style="thin">
        <color theme="1" tint="0.34998626667073579"/>
      </left>
      <right style="medium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1" tint="0.34998626667073579"/>
      </top>
      <bottom style="medium">
        <color indexed="64"/>
      </bottom>
      <diagonal/>
    </border>
    <border>
      <left/>
      <right/>
      <top style="thin">
        <color theme="1" tint="0.34998626667073579"/>
      </top>
      <bottom style="medium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34998626667073579"/>
      </top>
      <bottom style="medium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ck">
        <color theme="1" tint="0.499984740745262"/>
      </right>
      <top style="medium">
        <color theme="1" tint="0.499984740745262"/>
      </top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</cellStyleXfs>
  <cellXfs count="661">
    <xf numFmtId="0" fontId="0" fillId="0" borderId="0" xfId="0"/>
    <xf numFmtId="0" fontId="0" fillId="2" borderId="0" xfId="0" applyFill="1"/>
    <xf numFmtId="0" fontId="1" fillId="2" borderId="0" xfId="0" applyFont="1" applyFill="1"/>
    <xf numFmtId="4" fontId="7" fillId="2" borderId="0" xfId="0" applyNumberFormat="1" applyFont="1" applyFill="1"/>
    <xf numFmtId="0" fontId="12" fillId="2" borderId="0" xfId="0" applyFont="1" applyFill="1"/>
    <xf numFmtId="0" fontId="15" fillId="2" borderId="11" xfId="0" applyFont="1" applyFill="1" applyBorder="1" applyAlignment="1">
      <alignment vertical="center" wrapText="1"/>
    </xf>
    <xf numFmtId="8" fontId="15" fillId="2" borderId="11" xfId="0" applyNumberFormat="1" applyFont="1" applyFill="1" applyBorder="1" applyAlignment="1">
      <alignment vertical="center" wrapText="1"/>
    </xf>
    <xf numFmtId="9" fontId="15" fillId="2" borderId="1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/>
    <xf numFmtId="168" fontId="0" fillId="5" borderId="45" xfId="0" applyNumberFormat="1" applyFill="1" applyBorder="1" applyAlignment="1">
      <alignment vertical="center"/>
    </xf>
    <xf numFmtId="168" fontId="0" fillId="5" borderId="46" xfId="0" applyNumberFormat="1" applyFill="1" applyBorder="1" applyAlignment="1">
      <alignment vertical="center"/>
    </xf>
    <xf numFmtId="0" fontId="0" fillId="5" borderId="0" xfId="0" applyFill="1" applyAlignment="1">
      <alignment horizontal="center"/>
    </xf>
    <xf numFmtId="4" fontId="21" fillId="5" borderId="81" xfId="0" applyNumberFormat="1" applyFont="1" applyFill="1" applyBorder="1" applyAlignment="1">
      <alignment horizontal="right" vertical="center"/>
    </xf>
    <xf numFmtId="4" fontId="21" fillId="5" borderId="0" xfId="0" applyNumberFormat="1" applyFont="1" applyFill="1" applyAlignment="1">
      <alignment horizontal="right" vertical="center"/>
    </xf>
    <xf numFmtId="168" fontId="0" fillId="5" borderId="0" xfId="0" applyNumberFormat="1" applyFill="1" applyAlignment="1">
      <alignment vertical="center"/>
    </xf>
    <xf numFmtId="168" fontId="0" fillId="5" borderId="44" xfId="0" applyNumberFormat="1" applyFill="1" applyBorder="1" applyAlignment="1">
      <alignment vertical="center"/>
    </xf>
    <xf numFmtId="170" fontId="1" fillId="5" borderId="44" xfId="0" applyNumberFormat="1" applyFont="1" applyFill="1" applyBorder="1" applyAlignment="1">
      <alignment vertical="center"/>
    </xf>
    <xf numFmtId="0" fontId="16" fillId="5" borderId="44" xfId="0" applyFont="1" applyFill="1" applyBorder="1" applyAlignment="1">
      <alignment horizontal="center" vertical="center"/>
    </xf>
    <xf numFmtId="0" fontId="0" fillId="5" borderId="44" xfId="0" applyFill="1" applyBorder="1" applyAlignment="1">
      <alignment vertical="center"/>
    </xf>
    <xf numFmtId="0" fontId="16" fillId="5" borderId="44" xfId="0" applyFont="1" applyFill="1" applyBorder="1" applyAlignment="1">
      <alignment horizontal="center" vertical="center" wrapText="1"/>
    </xf>
    <xf numFmtId="0" fontId="18" fillId="5" borderId="44" xfId="0" applyFont="1" applyFill="1" applyBorder="1" applyAlignment="1">
      <alignment vertical="center"/>
    </xf>
    <xf numFmtId="0" fontId="18" fillId="5" borderId="44" xfId="0" applyFont="1" applyFill="1" applyBorder="1" applyAlignment="1">
      <alignment horizontal="center" vertical="center"/>
    </xf>
    <xf numFmtId="169" fontId="18" fillId="5" borderId="44" xfId="0" applyNumberFormat="1" applyFont="1" applyFill="1" applyBorder="1" applyAlignment="1">
      <alignment horizontal="center" vertical="center"/>
    </xf>
    <xf numFmtId="164" fontId="0" fillId="5" borderId="44" xfId="0" applyNumberFormat="1" applyFill="1" applyBorder="1" applyAlignment="1">
      <alignment horizontal="center" vertical="center"/>
    </xf>
    <xf numFmtId="170" fontId="0" fillId="5" borderId="44" xfId="0" applyNumberFormat="1" applyFill="1" applyBorder="1" applyAlignment="1">
      <alignment horizontal="center" vertical="center"/>
    </xf>
    <xf numFmtId="0" fontId="19" fillId="5" borderId="44" xfId="0" applyFont="1" applyFill="1" applyBorder="1" applyAlignment="1">
      <alignment horizontal="left" vertical="center"/>
    </xf>
    <xf numFmtId="0" fontId="19" fillId="5" borderId="44" xfId="0" applyFont="1" applyFill="1" applyBorder="1" applyAlignment="1">
      <alignment horizontal="center" vertical="center"/>
    </xf>
    <xf numFmtId="169" fontId="19" fillId="5" borderId="44" xfId="0" applyNumberFormat="1" applyFont="1" applyFill="1" applyBorder="1" applyAlignment="1">
      <alignment horizontal="center" vertical="center"/>
    </xf>
    <xf numFmtId="164" fontId="20" fillId="5" borderId="44" xfId="0" applyNumberFormat="1" applyFont="1" applyFill="1" applyBorder="1" applyAlignment="1">
      <alignment horizontal="center" vertical="center"/>
    </xf>
    <xf numFmtId="170" fontId="20" fillId="5" borderId="44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6" borderId="0" xfId="0" applyFill="1"/>
    <xf numFmtId="0" fontId="2" fillId="6" borderId="0" xfId="0" applyFont="1" applyFill="1"/>
    <xf numFmtId="0" fontId="1" fillId="6" borderId="0" xfId="0" applyFont="1" applyFill="1"/>
    <xf numFmtId="0" fontId="23" fillId="7" borderId="0" xfId="0" applyFont="1" applyFill="1"/>
    <xf numFmtId="0" fontId="23" fillId="7" borderId="0" xfId="0" applyFont="1" applyFill="1" applyAlignment="1">
      <alignment horizontal="center"/>
    </xf>
    <xf numFmtId="0" fontId="0" fillId="7" borderId="0" xfId="0" applyFill="1"/>
    <xf numFmtId="0" fontId="25" fillId="5" borderId="0" xfId="0" applyFont="1" applyFill="1"/>
    <xf numFmtId="0" fontId="18" fillId="8" borderId="44" xfId="0" applyFont="1" applyFill="1" applyBorder="1" applyAlignment="1">
      <alignment horizontal="center" vertical="center"/>
    </xf>
    <xf numFmtId="14" fontId="18" fillId="8" borderId="44" xfId="0" applyNumberFormat="1" applyFont="1" applyFill="1" applyBorder="1" applyAlignment="1">
      <alignment horizontal="center" vertical="center"/>
    </xf>
    <xf numFmtId="3" fontId="21" fillId="8" borderId="44" xfId="0" applyNumberFormat="1" applyFont="1" applyFill="1" applyBorder="1" applyAlignment="1">
      <alignment horizontal="right" vertical="center"/>
    </xf>
    <xf numFmtId="171" fontId="0" fillId="8" borderId="44" xfId="0" applyNumberFormat="1" applyFill="1" applyBorder="1" applyAlignment="1">
      <alignment horizontal="center" vertical="center"/>
    </xf>
    <xf numFmtId="14" fontId="0" fillId="8" borderId="44" xfId="0" applyNumberFormat="1" applyFill="1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0" fontId="26" fillId="2" borderId="0" xfId="0" applyFont="1" applyFill="1"/>
    <xf numFmtId="0" fontId="3" fillId="6" borderId="0" xfId="0" applyFont="1" applyFill="1"/>
    <xf numFmtId="0" fontId="0" fillId="2" borderId="44" xfId="0" applyFill="1" applyBorder="1" applyAlignment="1">
      <alignment vertical="top"/>
    </xf>
    <xf numFmtId="0" fontId="27" fillId="2" borderId="0" xfId="0" applyFont="1" applyFill="1"/>
    <xf numFmtId="0" fontId="0" fillId="2" borderId="0" xfId="0" applyFill="1" applyAlignment="1">
      <alignment horizontal="left" vertical="top"/>
    </xf>
    <xf numFmtId="4" fontId="0" fillId="2" borderId="0" xfId="0" applyNumberFormat="1" applyFill="1" applyAlignment="1">
      <alignment horizontal="center"/>
    </xf>
    <xf numFmtId="0" fontId="13" fillId="4" borderId="0" xfId="0" applyFont="1" applyFill="1" applyAlignment="1">
      <alignment horizontal="right"/>
    </xf>
    <xf numFmtId="169" fontId="0" fillId="2" borderId="45" xfId="0" applyNumberFormat="1" applyFill="1" applyBorder="1" applyAlignment="1">
      <alignment vertical="top"/>
    </xf>
    <xf numFmtId="0" fontId="28" fillId="7" borderId="0" xfId="0" applyFont="1" applyFill="1"/>
    <xf numFmtId="0" fontId="28" fillId="7" borderId="0" xfId="0" applyFont="1" applyFill="1" applyAlignment="1">
      <alignment horizontal="center"/>
    </xf>
    <xf numFmtId="4" fontId="29" fillId="7" borderId="0" xfId="0" applyNumberFormat="1" applyFont="1" applyFill="1" applyAlignment="1">
      <alignment horizontal="right" vertical="center"/>
    </xf>
    <xf numFmtId="0" fontId="30" fillId="7" borderId="0" xfId="0" applyFont="1" applyFill="1"/>
    <xf numFmtId="0" fontId="10" fillId="3" borderId="0" xfId="0" applyFont="1" applyFill="1" applyAlignment="1">
      <alignment vertical="center" wrapText="1"/>
    </xf>
    <xf numFmtId="14" fontId="4" fillId="2" borderId="10" xfId="0" applyNumberFormat="1" applyFont="1" applyFill="1" applyBorder="1" applyAlignment="1">
      <alignment horizontal="center" vertical="center"/>
    </xf>
    <xf numFmtId="169" fontId="0" fillId="2" borderId="0" xfId="0" applyNumberFormat="1" applyFill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horizontal="center" vertical="center" wrapText="1"/>
    </xf>
    <xf numFmtId="0" fontId="11" fillId="0" borderId="0" xfId="1" applyFill="1" applyBorder="1"/>
    <xf numFmtId="0" fontId="0" fillId="0" borderId="0" xfId="0" applyAlignment="1">
      <alignment horizontal="center"/>
    </xf>
    <xf numFmtId="0" fontId="10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32" fillId="2" borderId="0" xfId="0" applyFont="1" applyFill="1"/>
    <xf numFmtId="0" fontId="35" fillId="2" borderId="0" xfId="0" applyFont="1" applyFill="1"/>
    <xf numFmtId="0" fontId="32" fillId="2" borderId="0" xfId="0" applyFont="1" applyFill="1" applyAlignment="1">
      <alignment horizontal="center"/>
    </xf>
    <xf numFmtId="0" fontId="37" fillId="2" borderId="0" xfId="0" applyFont="1" applyFill="1" applyAlignment="1">
      <alignment vertical="center"/>
    </xf>
    <xf numFmtId="0" fontId="37" fillId="2" borderId="0" xfId="0" applyFont="1" applyFill="1"/>
    <xf numFmtId="0" fontId="41" fillId="10" borderId="0" xfId="0" applyFont="1" applyFill="1" applyAlignment="1">
      <alignment horizontal="right"/>
    </xf>
    <xf numFmtId="0" fontId="32" fillId="2" borderId="51" xfId="0" applyFont="1" applyFill="1" applyBorder="1"/>
    <xf numFmtId="0" fontId="32" fillId="2" borderId="52" xfId="0" applyFont="1" applyFill="1" applyBorder="1"/>
    <xf numFmtId="0" fontId="42" fillId="2" borderId="51" xfId="0" applyFont="1" applyFill="1" applyBorder="1"/>
    <xf numFmtId="0" fontId="37" fillId="2" borderId="52" xfId="0" applyFont="1" applyFill="1" applyBorder="1"/>
    <xf numFmtId="0" fontId="37" fillId="2" borderId="3" xfId="0" applyFont="1" applyFill="1" applyBorder="1" applyAlignment="1">
      <alignment vertical="center"/>
    </xf>
    <xf numFmtId="0" fontId="37" fillId="2" borderId="54" xfId="0" applyFont="1" applyFill="1" applyBorder="1" applyAlignment="1">
      <alignment vertical="center"/>
    </xf>
    <xf numFmtId="0" fontId="42" fillId="2" borderId="55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165" fontId="38" fillId="2" borderId="57" xfId="0" applyNumberFormat="1" applyFont="1" applyFill="1" applyBorder="1" applyAlignment="1">
      <alignment horizontal="center" vertical="center"/>
    </xf>
    <xf numFmtId="166" fontId="38" fillId="2" borderId="44" xfId="0" applyNumberFormat="1" applyFont="1" applyFill="1" applyBorder="1" applyAlignment="1">
      <alignment horizontal="center" vertical="center"/>
    </xf>
    <xf numFmtId="165" fontId="38" fillId="2" borderId="44" xfId="0" applyNumberFormat="1" applyFont="1" applyFill="1" applyBorder="1" applyAlignment="1">
      <alignment horizontal="center" vertical="center"/>
    </xf>
    <xf numFmtId="165" fontId="37" fillId="2" borderId="57" xfId="0" applyNumberFormat="1" applyFont="1" applyFill="1" applyBorder="1" applyAlignment="1">
      <alignment horizontal="center" vertical="center"/>
    </xf>
    <xf numFmtId="165" fontId="37" fillId="2" borderId="44" xfId="0" applyNumberFormat="1" applyFont="1" applyFill="1" applyBorder="1" applyAlignment="1">
      <alignment horizontal="center" vertical="center"/>
    </xf>
    <xf numFmtId="165" fontId="37" fillId="2" borderId="69" xfId="0" applyNumberFormat="1" applyFont="1" applyFill="1" applyBorder="1" applyAlignment="1">
      <alignment horizontal="center" vertical="center"/>
    </xf>
    <xf numFmtId="166" fontId="38" fillId="2" borderId="70" xfId="0" applyNumberFormat="1" applyFont="1" applyFill="1" applyBorder="1" applyAlignment="1">
      <alignment horizontal="center" vertical="center"/>
    </xf>
    <xf numFmtId="165" fontId="37" fillId="2" borderId="70" xfId="0" applyNumberFormat="1" applyFont="1" applyFill="1" applyBorder="1" applyAlignment="1">
      <alignment horizontal="center" vertical="center"/>
    </xf>
    <xf numFmtId="0" fontId="33" fillId="2" borderId="51" xfId="0" applyFont="1" applyFill="1" applyBorder="1"/>
    <xf numFmtId="0" fontId="38" fillId="2" borderId="59" xfId="0" applyFont="1" applyFill="1" applyBorder="1" applyAlignment="1">
      <alignment horizontal="center" vertical="center"/>
    </xf>
    <xf numFmtId="0" fontId="38" fillId="2" borderId="46" xfId="0" applyFont="1" applyFill="1" applyBorder="1" applyAlignment="1">
      <alignment horizontal="center" vertical="center"/>
    </xf>
    <xf numFmtId="0" fontId="38" fillId="2" borderId="45" xfId="0" applyFont="1" applyFill="1" applyBorder="1" applyAlignment="1">
      <alignment horizontal="center" vertical="center"/>
    </xf>
    <xf numFmtId="0" fontId="38" fillId="2" borderId="60" xfId="0" applyFont="1" applyFill="1" applyBorder="1" applyAlignment="1">
      <alignment horizontal="center" vertical="center"/>
    </xf>
    <xf numFmtId="0" fontId="32" fillId="2" borderId="49" xfId="0" applyFont="1" applyFill="1" applyBorder="1"/>
    <xf numFmtId="0" fontId="49" fillId="2" borderId="49" xfId="0" applyFont="1" applyFill="1" applyBorder="1"/>
    <xf numFmtId="0" fontId="32" fillId="2" borderId="50" xfId="0" applyFont="1" applyFill="1" applyBorder="1"/>
    <xf numFmtId="0" fontId="33" fillId="2" borderId="51" xfId="0" applyFont="1" applyFill="1" applyBorder="1" applyAlignment="1">
      <alignment horizontal="center"/>
    </xf>
    <xf numFmtId="0" fontId="33" fillId="2" borderId="47" xfId="0" applyFont="1" applyFill="1" applyBorder="1" applyAlignment="1">
      <alignment horizontal="center"/>
    </xf>
    <xf numFmtId="0" fontId="32" fillId="2" borderId="47" xfId="0" applyFont="1" applyFill="1" applyBorder="1"/>
    <xf numFmtId="0" fontId="32" fillId="2" borderId="62" xfId="0" applyFont="1" applyFill="1" applyBorder="1"/>
    <xf numFmtId="0" fontId="32" fillId="2" borderId="63" xfId="0" applyFont="1" applyFill="1" applyBorder="1"/>
    <xf numFmtId="0" fontId="42" fillId="2" borderId="0" xfId="0" applyFont="1" applyFill="1"/>
    <xf numFmtId="0" fontId="37" fillId="2" borderId="116" xfId="0" applyFont="1" applyFill="1" applyBorder="1"/>
    <xf numFmtId="0" fontId="33" fillId="2" borderId="0" xfId="0" applyFont="1" applyFill="1"/>
    <xf numFmtId="0" fontId="37" fillId="2" borderId="0" xfId="0" applyFont="1" applyFill="1" applyAlignment="1">
      <alignment horizontal="right"/>
    </xf>
    <xf numFmtId="0" fontId="45" fillId="2" borderId="0" xfId="0" applyFont="1" applyFill="1"/>
    <xf numFmtId="0" fontId="33" fillId="2" borderId="0" xfId="0" applyFont="1" applyFill="1" applyAlignment="1">
      <alignment horizontal="right"/>
    </xf>
    <xf numFmtId="0" fontId="33" fillId="2" borderId="0" xfId="0" applyFont="1" applyFill="1" applyAlignment="1">
      <alignment horizontal="center"/>
    </xf>
    <xf numFmtId="0" fontId="37" fillId="2" borderId="49" xfId="0" applyFont="1" applyFill="1" applyBorder="1"/>
    <xf numFmtId="0" fontId="37" fillId="2" borderId="50" xfId="0" applyFont="1" applyFill="1" applyBorder="1"/>
    <xf numFmtId="0" fontId="37" fillId="2" borderId="18" xfId="0" applyFont="1" applyFill="1" applyBorder="1" applyAlignment="1">
      <alignment horizontal="center"/>
    </xf>
    <xf numFmtId="0" fontId="42" fillId="0" borderId="0" xfId="0" applyFont="1" applyAlignment="1">
      <alignment vertical="center"/>
    </xf>
    <xf numFmtId="165" fontId="37" fillId="2" borderId="4" xfId="0" applyNumberFormat="1" applyFont="1" applyFill="1" applyBorder="1" applyAlignment="1">
      <alignment horizontal="center"/>
    </xf>
    <xf numFmtId="14" fontId="37" fillId="2" borderId="20" xfId="0" applyNumberFormat="1" applyFont="1" applyFill="1" applyBorder="1" applyAlignment="1">
      <alignment horizontal="center"/>
    </xf>
    <xf numFmtId="0" fontId="37" fillId="2" borderId="121" xfId="0" applyFont="1" applyFill="1" applyBorder="1"/>
    <xf numFmtId="0" fontId="57" fillId="2" borderId="0" xfId="0" applyFont="1" applyFill="1"/>
    <xf numFmtId="0" fontId="37" fillId="2" borderId="121" xfId="0" applyFont="1" applyFill="1" applyBorder="1" applyAlignment="1">
      <alignment horizontal="right"/>
    </xf>
    <xf numFmtId="0" fontId="37" fillId="2" borderId="106" xfId="0" applyFont="1" applyFill="1" applyBorder="1" applyAlignment="1">
      <alignment horizontal="right"/>
    </xf>
    <xf numFmtId="0" fontId="33" fillId="2" borderId="122" xfId="0" applyFont="1" applyFill="1" applyBorder="1"/>
    <xf numFmtId="0" fontId="37" fillId="2" borderId="47" xfId="0" applyFont="1" applyFill="1" applyBorder="1" applyAlignment="1">
      <alignment horizontal="right"/>
    </xf>
    <xf numFmtId="0" fontId="37" fillId="2" borderId="122" xfId="0" applyFont="1" applyFill="1" applyBorder="1"/>
    <xf numFmtId="0" fontId="37" fillId="2" borderId="97" xfId="0" applyFont="1" applyFill="1" applyBorder="1"/>
    <xf numFmtId="0" fontId="37" fillId="2" borderId="106" xfId="0" applyFont="1" applyFill="1" applyBorder="1"/>
    <xf numFmtId="0" fontId="37" fillId="2" borderId="47" xfId="0" applyFont="1" applyFill="1" applyBorder="1"/>
    <xf numFmtId="0" fontId="37" fillId="2" borderId="113" xfId="0" applyFont="1" applyFill="1" applyBorder="1"/>
    <xf numFmtId="0" fontId="62" fillId="2" borderId="0" xfId="0" applyFont="1" applyFill="1"/>
    <xf numFmtId="0" fontId="41" fillId="2" borderId="0" xfId="0" applyFont="1" applyFill="1" applyAlignment="1">
      <alignment horizontal="right"/>
    </xf>
    <xf numFmtId="0" fontId="37" fillId="0" borderId="0" xfId="0" applyFont="1" applyAlignment="1">
      <alignment vertical="center"/>
    </xf>
    <xf numFmtId="0" fontId="53" fillId="2" borderId="0" xfId="0" applyFont="1" applyFill="1" applyAlignment="1">
      <alignment horizontal="left" vertical="center" wrapText="1"/>
    </xf>
    <xf numFmtId="0" fontId="53" fillId="2" borderId="0" xfId="0" applyFont="1" applyFill="1" applyAlignment="1" applyProtection="1">
      <alignment horizontal="left" vertical="center"/>
      <protection locked="0"/>
    </xf>
    <xf numFmtId="0" fontId="53" fillId="2" borderId="0" xfId="0" applyFont="1" applyFill="1" applyAlignment="1" applyProtection="1">
      <alignment horizontal="right" vertical="center"/>
      <protection locked="0"/>
    </xf>
    <xf numFmtId="0" fontId="53" fillId="2" borderId="0" xfId="3" applyFont="1" applyFill="1" applyAlignment="1">
      <alignment vertical="center"/>
    </xf>
    <xf numFmtId="0" fontId="53" fillId="0" borderId="44" xfId="0" applyFont="1" applyBorder="1" applyAlignment="1" applyProtection="1">
      <alignment horizontal="center" vertical="center"/>
      <protection locked="0"/>
    </xf>
    <xf numFmtId="0" fontId="53" fillId="2" borderId="49" xfId="3" applyFont="1" applyFill="1" applyBorder="1" applyAlignment="1" applyProtection="1">
      <alignment vertical="center"/>
      <protection hidden="1"/>
    </xf>
    <xf numFmtId="0" fontId="53" fillId="2" borderId="50" xfId="3" applyFont="1" applyFill="1" applyBorder="1" applyAlignment="1" applyProtection="1">
      <alignment vertical="center"/>
      <protection hidden="1"/>
    </xf>
    <xf numFmtId="0" fontId="53" fillId="2" borderId="0" xfId="3" applyFont="1" applyFill="1" applyAlignment="1" applyProtection="1">
      <alignment vertical="center"/>
      <protection hidden="1"/>
    </xf>
    <xf numFmtId="0" fontId="37" fillId="0" borderId="87" xfId="0" applyFont="1" applyBorder="1" applyAlignment="1">
      <alignment horizontal="center" vertical="center"/>
    </xf>
    <xf numFmtId="14" fontId="53" fillId="0" borderId="88" xfId="0" applyNumberFormat="1" applyFont="1" applyBorder="1" applyAlignment="1" applyProtection="1">
      <alignment horizontal="center" vertical="center"/>
      <protection locked="0"/>
    </xf>
    <xf numFmtId="166" fontId="53" fillId="0" borderId="72" xfId="0" applyNumberFormat="1" applyFont="1" applyBorder="1" applyAlignment="1" applyProtection="1">
      <alignment horizontal="center" vertical="center"/>
      <protection locked="0"/>
    </xf>
    <xf numFmtId="166" fontId="53" fillId="0" borderId="99" xfId="0" applyNumberFormat="1" applyFont="1" applyBorder="1" applyAlignment="1" applyProtection="1">
      <alignment horizontal="center" vertical="center"/>
      <protection locked="0"/>
    </xf>
    <xf numFmtId="2" fontId="53" fillId="0" borderId="47" xfId="3" applyNumberFormat="1" applyFont="1" applyBorder="1" applyAlignment="1" applyProtection="1">
      <alignment horizontal="center" vertical="center"/>
      <protection locked="0"/>
    </xf>
    <xf numFmtId="2" fontId="53" fillId="0" borderId="89" xfId="3" applyNumberFormat="1" applyFont="1" applyBorder="1" applyAlignment="1" applyProtection="1">
      <alignment horizontal="center" vertical="center"/>
      <protection locked="0"/>
    </xf>
    <xf numFmtId="2" fontId="53" fillId="0" borderId="87" xfId="3" applyNumberFormat="1" applyFont="1" applyBorder="1" applyAlignment="1" applyProtection="1">
      <alignment horizontal="center" vertical="center"/>
      <protection locked="0"/>
    </xf>
    <xf numFmtId="170" fontId="66" fillId="11" borderId="51" xfId="3" applyNumberFormat="1" applyFont="1" applyFill="1" applyBorder="1" applyAlignment="1">
      <alignment horizontal="center" vertical="center"/>
    </xf>
    <xf numFmtId="3" fontId="53" fillId="0" borderId="72" xfId="3" applyNumberFormat="1" applyFont="1" applyBorder="1" applyAlignment="1" applyProtection="1">
      <alignment horizontal="center" vertical="center"/>
      <protection locked="0"/>
    </xf>
    <xf numFmtId="170" fontId="66" fillId="11" borderId="100" xfId="3" applyNumberFormat="1" applyFont="1" applyFill="1" applyBorder="1" applyAlignment="1">
      <alignment horizontal="right" vertical="center"/>
    </xf>
    <xf numFmtId="0" fontId="50" fillId="2" borderId="0" xfId="3" applyFont="1" applyFill="1" applyAlignment="1">
      <alignment vertical="center"/>
    </xf>
    <xf numFmtId="20" fontId="50" fillId="2" borderId="51" xfId="3" applyNumberFormat="1" applyFont="1" applyFill="1" applyBorder="1" applyAlignment="1" applyProtection="1">
      <alignment vertical="center"/>
      <protection hidden="1"/>
    </xf>
    <xf numFmtId="20" fontId="53" fillId="2" borderId="0" xfId="3" applyNumberFormat="1" applyFont="1" applyFill="1" applyAlignment="1" applyProtection="1">
      <alignment vertical="center"/>
      <protection hidden="1"/>
    </xf>
    <xf numFmtId="0" fontId="53" fillId="2" borderId="52" xfId="3" applyFont="1" applyFill="1" applyBorder="1" applyAlignment="1" applyProtection="1">
      <alignment vertical="center"/>
      <protection hidden="1"/>
    </xf>
    <xf numFmtId="9" fontId="53" fillId="2" borderId="51" xfId="2" applyFont="1" applyFill="1" applyBorder="1" applyAlignment="1" applyProtection="1">
      <alignment vertical="center"/>
      <protection hidden="1"/>
    </xf>
    <xf numFmtId="9" fontId="53" fillId="2" borderId="0" xfId="2" applyFont="1" applyFill="1" applyBorder="1" applyAlignment="1" applyProtection="1">
      <alignment vertical="center"/>
      <protection hidden="1"/>
    </xf>
    <xf numFmtId="9" fontId="53" fillId="2" borderId="0" xfId="3" applyNumberFormat="1" applyFont="1" applyFill="1" applyAlignment="1" applyProtection="1">
      <alignment vertical="center"/>
      <protection hidden="1"/>
    </xf>
    <xf numFmtId="9" fontId="53" fillId="2" borderId="0" xfId="3" applyNumberFormat="1" applyFont="1" applyFill="1" applyAlignment="1">
      <alignment vertical="center"/>
    </xf>
    <xf numFmtId="0" fontId="37" fillId="0" borderId="91" xfId="0" applyFont="1" applyBorder="1" applyAlignment="1">
      <alignment horizontal="center" vertical="center"/>
    </xf>
    <xf numFmtId="14" fontId="53" fillId="0" borderId="87" xfId="0" applyNumberFormat="1" applyFont="1" applyBorder="1" applyAlignment="1" applyProtection="1">
      <alignment horizontal="center" vertical="center"/>
      <protection locked="0"/>
    </xf>
    <xf numFmtId="166" fontId="53" fillId="0" borderId="101" xfId="0" applyNumberFormat="1" applyFont="1" applyBorder="1" applyAlignment="1" applyProtection="1">
      <alignment horizontal="center" vertical="center"/>
      <protection locked="0"/>
    </xf>
    <xf numFmtId="166" fontId="53" fillId="0" borderId="100" xfId="0" applyNumberFormat="1" applyFont="1" applyBorder="1" applyAlignment="1" applyProtection="1">
      <alignment horizontal="center" vertical="center"/>
      <protection locked="0"/>
    </xf>
    <xf numFmtId="170" fontId="66" fillId="11" borderId="94" xfId="3" applyNumberFormat="1" applyFont="1" applyFill="1" applyBorder="1" applyAlignment="1">
      <alignment horizontal="center" vertical="center"/>
    </xf>
    <xf numFmtId="3" fontId="53" fillId="0" borderId="57" xfId="3" applyNumberFormat="1" applyFont="1" applyBorder="1" applyAlignment="1" applyProtection="1">
      <alignment horizontal="center" vertical="center"/>
      <protection locked="0"/>
    </xf>
    <xf numFmtId="2" fontId="53" fillId="0" borderId="59" xfId="3" applyNumberFormat="1" applyFont="1" applyBorder="1" applyAlignment="1" applyProtection="1">
      <alignment horizontal="center" vertical="center"/>
      <protection locked="0"/>
    </xf>
    <xf numFmtId="2" fontId="53" fillId="0" borderId="91" xfId="3" applyNumberFormat="1" applyFont="1" applyBorder="1" applyAlignment="1" applyProtection="1">
      <alignment horizontal="center" vertical="center"/>
      <protection locked="0"/>
    </xf>
    <xf numFmtId="0" fontId="50" fillId="2" borderId="51" xfId="3" applyFont="1" applyFill="1" applyBorder="1" applyAlignment="1" applyProtection="1">
      <alignment vertical="center"/>
      <protection hidden="1"/>
    </xf>
    <xf numFmtId="2" fontId="53" fillId="0" borderId="81" xfId="3" applyNumberFormat="1" applyFont="1" applyBorder="1" applyAlignment="1" applyProtection="1">
      <alignment horizontal="center" vertical="center"/>
      <protection locked="0"/>
    </xf>
    <xf numFmtId="2" fontId="50" fillId="0" borderId="91" xfId="3" applyNumberFormat="1" applyFont="1" applyBorder="1" applyAlignment="1" applyProtection="1">
      <alignment horizontal="center" vertical="center"/>
      <protection locked="0"/>
    </xf>
    <xf numFmtId="2" fontId="50" fillId="0" borderId="87" xfId="3" applyNumberFormat="1" applyFont="1" applyBorder="1" applyAlignment="1" applyProtection="1">
      <alignment horizontal="center" vertical="center"/>
      <protection locked="0"/>
    </xf>
    <xf numFmtId="14" fontId="53" fillId="0" borderId="83" xfId="0" applyNumberFormat="1" applyFont="1" applyBorder="1" applyAlignment="1" applyProtection="1">
      <alignment horizontal="center" vertical="center"/>
      <protection locked="0"/>
    </xf>
    <xf numFmtId="166" fontId="53" fillId="0" borderId="102" xfId="0" applyNumberFormat="1" applyFont="1" applyBorder="1" applyAlignment="1" applyProtection="1">
      <alignment horizontal="center" vertical="center"/>
      <protection locked="0"/>
    </xf>
    <xf numFmtId="166" fontId="53" fillId="0" borderId="63" xfId="0" applyNumberFormat="1" applyFont="1" applyBorder="1" applyAlignment="1" applyProtection="1">
      <alignment horizontal="center" vertical="center"/>
      <protection locked="0"/>
    </xf>
    <xf numFmtId="2" fontId="53" fillId="0" borderId="93" xfId="3" applyNumberFormat="1" applyFont="1" applyBorder="1" applyAlignment="1" applyProtection="1">
      <alignment horizontal="center" vertical="center"/>
      <protection locked="0"/>
    </xf>
    <xf numFmtId="2" fontId="53" fillId="0" borderId="94" xfId="3" applyNumberFormat="1" applyFont="1" applyBorder="1" applyAlignment="1" applyProtection="1">
      <alignment horizontal="center" vertical="center"/>
      <protection locked="0"/>
    </xf>
    <xf numFmtId="2" fontId="50" fillId="0" borderId="92" xfId="3" applyNumberFormat="1" applyFont="1" applyBorder="1" applyAlignment="1" applyProtection="1">
      <alignment horizontal="center" vertical="center"/>
      <protection locked="0"/>
    </xf>
    <xf numFmtId="3" fontId="53" fillId="0" borderId="69" xfId="3" applyNumberFormat="1" applyFont="1" applyBorder="1" applyAlignment="1" applyProtection="1">
      <alignment horizontal="center" vertical="center"/>
      <protection locked="0"/>
    </xf>
    <xf numFmtId="0" fontId="50" fillId="2" borderId="61" xfId="3" applyFont="1" applyFill="1" applyBorder="1" applyAlignment="1" applyProtection="1">
      <alignment vertical="center"/>
      <protection hidden="1"/>
    </xf>
    <xf numFmtId="0" fontId="53" fillId="2" borderId="62" xfId="3" applyFont="1" applyFill="1" applyBorder="1" applyAlignment="1" applyProtection="1">
      <alignment vertical="center"/>
      <protection hidden="1"/>
    </xf>
    <xf numFmtId="0" fontId="37" fillId="0" borderId="95" xfId="0" applyFont="1" applyBorder="1" applyAlignment="1">
      <alignment vertical="center"/>
    </xf>
    <xf numFmtId="170" fontId="46" fillId="11" borderId="85" xfId="3" applyNumberFormat="1" applyFont="1" applyFill="1" applyBorder="1" applyAlignment="1">
      <alignment horizontal="right" vertical="center"/>
    </xf>
    <xf numFmtId="2" fontId="50" fillId="2" borderId="0" xfId="3" applyNumberFormat="1" applyFont="1" applyFill="1" applyAlignment="1">
      <alignment vertical="center"/>
    </xf>
    <xf numFmtId="2" fontId="53" fillId="2" borderId="0" xfId="3" applyNumberFormat="1" applyFont="1" applyFill="1" applyAlignment="1">
      <alignment vertical="center"/>
    </xf>
    <xf numFmtId="0" fontId="53" fillId="2" borderId="0" xfId="0" applyFont="1" applyFill="1" applyAlignment="1" applyProtection="1">
      <alignment vertical="center"/>
      <protection locked="0"/>
    </xf>
    <xf numFmtId="4" fontId="37" fillId="2" borderId="0" xfId="0" applyNumberFormat="1" applyFont="1" applyFill="1" applyAlignment="1">
      <alignment vertical="center"/>
    </xf>
    <xf numFmtId="14" fontId="37" fillId="2" borderId="72" xfId="0" applyNumberFormat="1" applyFont="1" applyFill="1" applyBorder="1" applyAlignment="1">
      <alignment horizontal="center" vertical="center"/>
    </xf>
    <xf numFmtId="170" fontId="66" fillId="11" borderId="99" xfId="3" applyNumberFormat="1" applyFont="1" applyFill="1" applyBorder="1" applyAlignment="1">
      <alignment horizontal="right" vertical="center"/>
    </xf>
    <xf numFmtId="14" fontId="37" fillId="2" borderId="57" xfId="0" applyNumberFormat="1" applyFont="1" applyFill="1" applyBorder="1" applyAlignment="1">
      <alignment horizontal="center" vertical="center"/>
    </xf>
    <xf numFmtId="14" fontId="37" fillId="2" borderId="114" xfId="0" applyNumberFormat="1" applyFont="1" applyFill="1" applyBorder="1" applyAlignment="1">
      <alignment horizontal="center" vertical="center"/>
    </xf>
    <xf numFmtId="170" fontId="66" fillId="11" borderId="52" xfId="3" applyNumberFormat="1" applyFont="1" applyFill="1" applyBorder="1" applyAlignment="1">
      <alignment horizontal="right" vertical="center"/>
    </xf>
    <xf numFmtId="170" fontId="46" fillId="11" borderId="118" xfId="3" applyNumberFormat="1" applyFont="1" applyFill="1" applyBorder="1" applyAlignment="1">
      <alignment horizontal="right" vertical="center"/>
    </xf>
    <xf numFmtId="2" fontId="58" fillId="2" borderId="82" xfId="3" applyNumberFormat="1" applyFont="1" applyFill="1" applyBorder="1" applyAlignment="1" applyProtection="1">
      <alignment horizontal="center" vertical="center"/>
      <protection locked="0"/>
    </xf>
    <xf numFmtId="2" fontId="58" fillId="2" borderId="82" xfId="3" applyNumberFormat="1" applyFont="1" applyFill="1" applyBorder="1" applyAlignment="1" applyProtection="1">
      <alignment horizontal="center" vertical="center" wrapText="1"/>
      <protection locked="0"/>
    </xf>
    <xf numFmtId="0" fontId="58" fillId="2" borderId="84" xfId="3" applyFont="1" applyFill="1" applyBorder="1" applyAlignment="1">
      <alignment horizontal="center" vertical="center" wrapText="1"/>
    </xf>
    <xf numFmtId="0" fontId="32" fillId="2" borderId="112" xfId="0" applyFont="1" applyFill="1" applyBorder="1" applyAlignment="1">
      <alignment horizontal="center" vertical="top"/>
    </xf>
    <xf numFmtId="0" fontId="32" fillId="2" borderId="44" xfId="0" applyFont="1" applyFill="1" applyBorder="1" applyAlignment="1">
      <alignment horizontal="center" vertical="top"/>
    </xf>
    <xf numFmtId="0" fontId="32" fillId="2" borderId="116" xfId="0" applyFont="1" applyFill="1" applyBorder="1" applyAlignment="1">
      <alignment horizontal="center" vertical="top"/>
    </xf>
    <xf numFmtId="0" fontId="67" fillId="11" borderId="84" xfId="0" applyFont="1" applyFill="1" applyBorder="1" applyAlignment="1" applyProtection="1">
      <alignment horizontal="center" vertical="center" wrapText="1"/>
      <protection locked="0"/>
    </xf>
    <xf numFmtId="0" fontId="67" fillId="11" borderId="85" xfId="3" applyFont="1" applyFill="1" applyBorder="1" applyAlignment="1" applyProtection="1">
      <alignment horizontal="center" vertical="center"/>
      <protection locked="0"/>
    </xf>
    <xf numFmtId="0" fontId="67" fillId="11" borderId="84" xfId="3" applyFont="1" applyFill="1" applyBorder="1" applyAlignment="1" applyProtection="1">
      <alignment horizontal="center" vertical="center"/>
      <protection locked="0"/>
    </xf>
    <xf numFmtId="0" fontId="67" fillId="11" borderId="86" xfId="3" applyFont="1" applyFill="1" applyBorder="1" applyAlignment="1" applyProtection="1">
      <alignment horizontal="center" vertical="center" wrapText="1"/>
      <protection locked="0"/>
    </xf>
    <xf numFmtId="2" fontId="67" fillId="11" borderId="84" xfId="3" applyNumberFormat="1" applyFont="1" applyFill="1" applyBorder="1" applyAlignment="1" applyProtection="1">
      <alignment horizontal="center" vertical="center"/>
      <protection locked="0"/>
    </xf>
    <xf numFmtId="0" fontId="68" fillId="10" borderId="44" xfId="0" applyFont="1" applyFill="1" applyBorder="1" applyAlignment="1" applyProtection="1">
      <alignment vertical="center"/>
      <protection locked="0"/>
    </xf>
    <xf numFmtId="170" fontId="35" fillId="2" borderId="44" xfId="0" applyNumberFormat="1" applyFont="1" applyFill="1" applyBorder="1" applyAlignment="1" applyProtection="1">
      <alignment vertical="center"/>
      <protection locked="0"/>
    </xf>
    <xf numFmtId="0" fontId="37" fillId="2" borderId="93" xfId="0" applyFont="1" applyFill="1" applyBorder="1"/>
    <xf numFmtId="0" fontId="42" fillId="2" borderId="93" xfId="0" applyFont="1" applyFill="1" applyBorder="1"/>
    <xf numFmtId="0" fontId="42" fillId="2" borderId="94" xfId="0" applyFont="1" applyFill="1" applyBorder="1"/>
    <xf numFmtId="0" fontId="37" fillId="2" borderId="123" xfId="0" applyFont="1" applyFill="1" applyBorder="1"/>
    <xf numFmtId="0" fontId="37" fillId="2" borderId="127" xfId="0" applyFont="1" applyFill="1" applyBorder="1" applyAlignment="1">
      <alignment horizontal="center" vertical="center"/>
    </xf>
    <xf numFmtId="0" fontId="32" fillId="2" borderId="48" xfId="0" applyFont="1" applyFill="1" applyBorder="1"/>
    <xf numFmtId="0" fontId="42" fillId="2" borderId="52" xfId="0" applyFont="1" applyFill="1" applyBorder="1"/>
    <xf numFmtId="0" fontId="58" fillId="2" borderId="51" xfId="0" applyFont="1" applyFill="1" applyBorder="1"/>
    <xf numFmtId="0" fontId="51" fillId="2" borderId="86" xfId="0" applyFont="1" applyFill="1" applyBorder="1" applyAlignment="1">
      <alignment horizontal="center"/>
    </xf>
    <xf numFmtId="0" fontId="51" fillId="2" borderId="96" xfId="0" applyFont="1" applyFill="1" applyBorder="1" applyAlignment="1">
      <alignment horizontal="center"/>
    </xf>
    <xf numFmtId="0" fontId="32" fillId="2" borderId="96" xfId="0" applyFont="1" applyFill="1" applyBorder="1"/>
    <xf numFmtId="0" fontId="32" fillId="2" borderId="85" xfId="0" applyFont="1" applyFill="1" applyBorder="1"/>
    <xf numFmtId="0" fontId="37" fillId="2" borderId="115" xfId="0" applyFont="1" applyFill="1" applyBorder="1"/>
    <xf numFmtId="0" fontId="37" fillId="2" borderId="47" xfId="0" applyFont="1" applyFill="1" applyBorder="1" applyAlignment="1">
      <alignment horizontal="center" vertical="center"/>
    </xf>
    <xf numFmtId="0" fontId="70" fillId="2" borderId="0" xfId="0" applyFont="1" applyFill="1" applyAlignment="1">
      <alignment vertical="center"/>
    </xf>
    <xf numFmtId="0" fontId="70" fillId="0" borderId="0" xfId="0" applyFont="1" applyAlignment="1">
      <alignment vertical="center"/>
    </xf>
    <xf numFmtId="0" fontId="53" fillId="2" borderId="0" xfId="0" applyFont="1" applyFill="1" applyProtection="1">
      <protection locked="0"/>
    </xf>
    <xf numFmtId="0" fontId="50" fillId="2" borderId="0" xfId="0" applyFont="1" applyFill="1" applyProtection="1">
      <protection locked="0"/>
    </xf>
    <xf numFmtId="0" fontId="37" fillId="0" borderId="0" xfId="0" applyFont="1"/>
    <xf numFmtId="0" fontId="53" fillId="2" borderId="49" xfId="0" applyFont="1" applyFill="1" applyBorder="1"/>
    <xf numFmtId="0" fontId="53" fillId="2" borderId="50" xfId="0" applyFont="1" applyFill="1" applyBorder="1"/>
    <xf numFmtId="0" fontId="53" fillId="2" borderId="0" xfId="0" applyFont="1" applyFill="1"/>
    <xf numFmtId="0" fontId="53" fillId="2" borderId="48" xfId="0" applyFont="1" applyFill="1" applyBorder="1" applyProtection="1">
      <protection locked="0"/>
    </xf>
    <xf numFmtId="0" fontId="53" fillId="2" borderId="49" xfId="0" applyFont="1" applyFill="1" applyBorder="1" applyProtection="1">
      <protection locked="0"/>
    </xf>
    <xf numFmtId="20" fontId="50" fillId="2" borderId="51" xfId="0" applyNumberFormat="1" applyFont="1" applyFill="1" applyBorder="1"/>
    <xf numFmtId="20" fontId="53" fillId="2" borderId="0" xfId="0" applyNumberFormat="1" applyFont="1" applyFill="1"/>
    <xf numFmtId="0" fontId="53" fillId="2" borderId="52" xfId="0" applyFont="1" applyFill="1" applyBorder="1"/>
    <xf numFmtId="9" fontId="53" fillId="2" borderId="51" xfId="2" applyFont="1" applyFill="1" applyBorder="1" applyProtection="1"/>
    <xf numFmtId="9" fontId="53" fillId="2" borderId="0" xfId="2" applyFont="1" applyFill="1" applyBorder="1" applyProtection="1"/>
    <xf numFmtId="9" fontId="53" fillId="2" borderId="52" xfId="0" applyNumberFormat="1" applyFont="1" applyFill="1" applyBorder="1"/>
    <xf numFmtId="9" fontId="53" fillId="2" borderId="0" xfId="0" applyNumberFormat="1" applyFont="1" applyFill="1" applyProtection="1">
      <protection locked="0"/>
    </xf>
    <xf numFmtId="9" fontId="53" fillId="2" borderId="0" xfId="2" applyFont="1" applyFill="1" applyBorder="1" applyProtection="1">
      <protection locked="0"/>
    </xf>
    <xf numFmtId="0" fontId="50" fillId="2" borderId="51" xfId="0" applyFont="1" applyFill="1" applyBorder="1"/>
    <xf numFmtId="0" fontId="53" fillId="2" borderId="51" xfId="0" applyFont="1" applyFill="1" applyBorder="1" applyProtection="1">
      <protection locked="0"/>
    </xf>
    <xf numFmtId="0" fontId="50" fillId="2" borderId="61" xfId="0" applyFont="1" applyFill="1" applyBorder="1"/>
    <xf numFmtId="0" fontId="53" fillId="2" borderId="62" xfId="0" applyFont="1" applyFill="1" applyBorder="1"/>
    <xf numFmtId="0" fontId="53" fillId="2" borderId="61" xfId="0" applyFont="1" applyFill="1" applyBorder="1" applyProtection="1">
      <protection locked="0"/>
    </xf>
    <xf numFmtId="0" fontId="53" fillId="2" borderId="62" xfId="0" applyFont="1" applyFill="1" applyBorder="1" applyProtection="1">
      <protection locked="0"/>
    </xf>
    <xf numFmtId="2" fontId="50" fillId="2" borderId="0" xfId="0" applyNumberFormat="1" applyFont="1" applyFill="1" applyProtection="1">
      <protection locked="0"/>
    </xf>
    <xf numFmtId="2" fontId="53" fillId="2" borderId="0" xfId="0" applyNumberFormat="1" applyFont="1" applyFill="1" applyProtection="1">
      <protection locked="0"/>
    </xf>
    <xf numFmtId="0" fontId="71" fillId="9" borderId="44" xfId="0" applyFont="1" applyFill="1" applyBorder="1" applyAlignment="1" applyProtection="1">
      <alignment vertical="center"/>
      <protection locked="0"/>
    </xf>
    <xf numFmtId="0" fontId="35" fillId="0" borderId="44" xfId="0" applyFont="1" applyBorder="1" applyAlignment="1" applyProtection="1">
      <alignment horizontal="center" vertical="center"/>
      <protection locked="0"/>
    </xf>
    <xf numFmtId="0" fontId="74" fillId="2" borderId="0" xfId="0" applyFont="1" applyFill="1" applyAlignment="1">
      <alignment horizontal="left" vertical="center"/>
    </xf>
    <xf numFmtId="0" fontId="35" fillId="2" borderId="0" xfId="0" applyFont="1" applyFill="1" applyProtection="1">
      <protection locked="0"/>
    </xf>
    <xf numFmtId="0" fontId="58" fillId="2" borderId="0" xfId="0" applyFont="1" applyFill="1" applyProtection="1">
      <protection locked="0"/>
    </xf>
    <xf numFmtId="0" fontId="58" fillId="2" borderId="0" xfId="0" applyFont="1" applyFill="1" applyAlignment="1" applyProtection="1">
      <alignment horizontal="center"/>
      <protection locked="0"/>
    </xf>
    <xf numFmtId="0" fontId="58" fillId="2" borderId="19" xfId="0" applyFont="1" applyFill="1" applyBorder="1" applyAlignment="1">
      <alignment horizontal="right"/>
    </xf>
    <xf numFmtId="0" fontId="58" fillId="2" borderId="19" xfId="0" applyFont="1" applyFill="1" applyBorder="1"/>
    <xf numFmtId="14" fontId="58" fillId="2" borderId="0" xfId="0" applyNumberFormat="1" applyFont="1" applyFill="1" applyProtection="1">
      <protection locked="0"/>
    </xf>
    <xf numFmtId="0" fontId="35" fillId="2" borderId="0" xfId="0" applyFont="1" applyFill="1" applyAlignment="1" applyProtection="1">
      <alignment horizontal="center"/>
      <protection locked="0"/>
    </xf>
    <xf numFmtId="20" fontId="35" fillId="2" borderId="0" xfId="0" applyNumberFormat="1" applyFont="1" applyFill="1" applyAlignment="1" applyProtection="1">
      <alignment horizontal="center"/>
      <protection locked="0"/>
    </xf>
    <xf numFmtId="0" fontId="75" fillId="0" borderId="0" xfId="0" applyFont="1"/>
    <xf numFmtId="0" fontId="35" fillId="0" borderId="0" xfId="0" applyFont="1"/>
    <xf numFmtId="0" fontId="58" fillId="0" borderId="0" xfId="0" applyFont="1"/>
    <xf numFmtId="0" fontId="58" fillId="0" borderId="0" xfId="0" applyFont="1" applyProtection="1">
      <protection locked="0"/>
    </xf>
    <xf numFmtId="14" fontId="58" fillId="0" borderId="0" xfId="0" applyNumberFormat="1" applyFont="1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20" fontId="35" fillId="0" borderId="0" xfId="0" applyNumberFormat="1" applyFont="1" applyAlignment="1" applyProtection="1">
      <alignment horizontal="center"/>
      <protection locked="0"/>
    </xf>
    <xf numFmtId="10" fontId="35" fillId="0" borderId="0" xfId="0" applyNumberFormat="1" applyFont="1" applyProtection="1">
      <protection locked="0"/>
    </xf>
    <xf numFmtId="2" fontId="58" fillId="0" borderId="0" xfId="0" applyNumberFormat="1" applyFont="1"/>
    <xf numFmtId="2" fontId="58" fillId="0" borderId="0" xfId="0" applyNumberFormat="1" applyFont="1" applyProtection="1">
      <protection locked="0"/>
    </xf>
    <xf numFmtId="0" fontId="35" fillId="0" borderId="0" xfId="0" applyFont="1" applyProtection="1">
      <protection locked="0"/>
    </xf>
    <xf numFmtId="0" fontId="76" fillId="11" borderId="44" xfId="0" applyFont="1" applyFill="1" applyBorder="1" applyAlignment="1">
      <alignment horizontal="center" vertical="center"/>
    </xf>
    <xf numFmtId="0" fontId="67" fillId="11" borderId="70" xfId="0" applyFont="1" applyFill="1" applyBorder="1" applyAlignment="1">
      <alignment horizontal="center"/>
    </xf>
    <xf numFmtId="0" fontId="35" fillId="0" borderId="105" xfId="0" applyFont="1" applyBorder="1" applyAlignment="1">
      <alignment horizontal="center"/>
    </xf>
    <xf numFmtId="14" fontId="35" fillId="0" borderId="105" xfId="0" applyNumberFormat="1" applyFont="1" applyBorder="1" applyAlignment="1" applyProtection="1">
      <alignment horizontal="center" vertical="center"/>
      <protection locked="0"/>
    </xf>
    <xf numFmtId="166" fontId="35" fillId="0" borderId="105" xfId="0" applyNumberFormat="1" applyFont="1" applyBorder="1" applyAlignment="1" applyProtection="1">
      <alignment horizontal="right"/>
      <protection locked="0"/>
    </xf>
    <xf numFmtId="2" fontId="35" fillId="0" borderId="105" xfId="0" applyNumberFormat="1" applyFont="1" applyBorder="1" applyAlignment="1" applyProtection="1">
      <alignment horizontal="center"/>
      <protection locked="0"/>
    </xf>
    <xf numFmtId="2" fontId="35" fillId="0" borderId="106" xfId="0" applyNumberFormat="1" applyFont="1" applyBorder="1" applyAlignment="1" applyProtection="1">
      <alignment horizontal="center"/>
      <protection locked="0"/>
    </xf>
    <xf numFmtId="2" fontId="67" fillId="11" borderId="98" xfId="0" applyNumberFormat="1" applyFont="1" applyFill="1" applyBorder="1" applyAlignment="1">
      <alignment horizontal="right"/>
    </xf>
    <xf numFmtId="3" fontId="35" fillId="0" borderId="88" xfId="3" applyNumberFormat="1" applyFont="1" applyBorder="1" applyAlignment="1" applyProtection="1">
      <alignment horizontal="center" vertical="center"/>
      <protection locked="0"/>
    </xf>
    <xf numFmtId="2" fontId="67" fillId="11" borderId="99" xfId="3" applyNumberFormat="1" applyFont="1" applyFill="1" applyBorder="1" applyAlignment="1">
      <alignment horizontal="right" vertical="center"/>
    </xf>
    <xf numFmtId="0" fontId="35" fillId="0" borderId="44" xfId="0" applyFont="1" applyBorder="1" applyAlignment="1">
      <alignment horizontal="center"/>
    </xf>
    <xf numFmtId="14" fontId="35" fillId="0" borderId="44" xfId="0" applyNumberFormat="1" applyFont="1" applyBorder="1" applyAlignment="1" applyProtection="1">
      <alignment horizontal="center" vertical="center"/>
      <protection locked="0"/>
    </xf>
    <xf numFmtId="166" fontId="35" fillId="0" borderId="44" xfId="0" applyNumberFormat="1" applyFont="1" applyBorder="1" applyAlignment="1" applyProtection="1">
      <alignment horizontal="right"/>
      <protection locked="0"/>
    </xf>
    <xf numFmtId="2" fontId="35" fillId="0" borderId="44" xfId="0" applyNumberFormat="1" applyFont="1" applyBorder="1" applyAlignment="1" applyProtection="1">
      <alignment horizontal="center"/>
      <protection locked="0"/>
    </xf>
    <xf numFmtId="2" fontId="35" fillId="0" borderId="45" xfId="0" applyNumberFormat="1" applyFont="1" applyBorder="1" applyAlignment="1" applyProtection="1">
      <alignment horizontal="center"/>
      <protection locked="0"/>
    </xf>
    <xf numFmtId="2" fontId="67" fillId="11" borderId="59" xfId="0" applyNumberFormat="1" applyFont="1" applyFill="1" applyBorder="1" applyAlignment="1">
      <alignment horizontal="right"/>
    </xf>
    <xf numFmtId="3" fontId="35" fillId="0" borderId="91" xfId="3" applyNumberFormat="1" applyFont="1" applyBorder="1" applyAlignment="1" applyProtection="1">
      <alignment horizontal="center" vertical="center"/>
      <protection locked="0"/>
    </xf>
    <xf numFmtId="2" fontId="67" fillId="11" borderId="100" xfId="3" applyNumberFormat="1" applyFont="1" applyFill="1" applyBorder="1" applyAlignment="1">
      <alignment horizontal="right" vertical="center"/>
    </xf>
    <xf numFmtId="0" fontId="35" fillId="0" borderId="119" xfId="0" applyFont="1" applyBorder="1" applyAlignment="1">
      <alignment horizontal="center"/>
    </xf>
    <xf numFmtId="14" fontId="35" fillId="0" borderId="119" xfId="0" applyNumberFormat="1" applyFont="1" applyBorder="1" applyAlignment="1" applyProtection="1">
      <alignment horizontal="center" vertical="center"/>
      <protection locked="0"/>
    </xf>
    <xf numFmtId="166" fontId="35" fillId="0" borderId="119" xfId="0" applyNumberFormat="1" applyFont="1" applyBorder="1" applyAlignment="1" applyProtection="1">
      <alignment horizontal="right"/>
      <protection locked="0"/>
    </xf>
    <xf numFmtId="2" fontId="35" fillId="0" borderId="119" xfId="0" applyNumberFormat="1" applyFont="1" applyBorder="1" applyAlignment="1" applyProtection="1">
      <alignment horizontal="center"/>
      <protection locked="0"/>
    </xf>
    <xf numFmtId="2" fontId="35" fillId="0" borderId="115" xfId="0" applyNumberFormat="1" applyFont="1" applyBorder="1" applyAlignment="1" applyProtection="1">
      <alignment horizontal="center"/>
      <protection locked="0"/>
    </xf>
    <xf numFmtId="2" fontId="67" fillId="11" borderId="94" xfId="0" applyNumberFormat="1" applyFont="1" applyFill="1" applyBorder="1" applyAlignment="1">
      <alignment horizontal="right"/>
    </xf>
    <xf numFmtId="3" fontId="35" fillId="0" borderId="95" xfId="3" applyNumberFormat="1" applyFont="1" applyBorder="1" applyAlignment="1" applyProtection="1">
      <alignment horizontal="center" vertical="center"/>
      <protection locked="0"/>
    </xf>
    <xf numFmtId="2" fontId="67" fillId="11" borderId="63" xfId="3" applyNumberFormat="1" applyFont="1" applyFill="1" applyBorder="1" applyAlignment="1">
      <alignment horizontal="right" vertical="center"/>
    </xf>
    <xf numFmtId="2" fontId="67" fillId="11" borderId="107" xfId="0" applyNumberFormat="1" applyFont="1" applyFill="1" applyBorder="1" applyAlignment="1">
      <alignment horizontal="right"/>
    </xf>
    <xf numFmtId="2" fontId="67" fillId="11" borderId="52" xfId="3" applyNumberFormat="1" applyFont="1" applyFill="1" applyBorder="1" applyAlignment="1">
      <alignment horizontal="right" vertical="center"/>
    </xf>
    <xf numFmtId="172" fontId="58" fillId="5" borderId="88" xfId="0" applyNumberFormat="1" applyFont="1" applyFill="1" applyBorder="1" applyAlignment="1" applyProtection="1">
      <alignment horizontal="right" vertical="center"/>
      <protection locked="0"/>
    </xf>
    <xf numFmtId="170" fontId="40" fillId="11" borderId="95" xfId="3" applyNumberFormat="1" applyFont="1" applyFill="1" applyBorder="1" applyAlignment="1">
      <alignment horizontal="right" vertical="center"/>
    </xf>
    <xf numFmtId="0" fontId="35" fillId="2" borderId="0" xfId="0" applyFont="1" applyFill="1" applyAlignment="1" applyProtection="1">
      <alignment vertical="center"/>
      <protection locked="0"/>
    </xf>
    <xf numFmtId="2" fontId="67" fillId="11" borderId="82" xfId="3" applyNumberFormat="1" applyFont="1" applyFill="1" applyBorder="1" applyAlignment="1" applyProtection="1">
      <alignment horizontal="center" vertical="center"/>
      <protection locked="0"/>
    </xf>
    <xf numFmtId="14" fontId="32" fillId="2" borderId="103" xfId="0" applyNumberFormat="1" applyFont="1" applyFill="1" applyBorder="1" applyAlignment="1">
      <alignment horizontal="center" vertical="center"/>
    </xf>
    <xf numFmtId="0" fontId="32" fillId="2" borderId="104" xfId="0" applyFont="1" applyFill="1" applyBorder="1" applyAlignment="1">
      <alignment horizontal="center" vertical="top"/>
    </xf>
    <xf numFmtId="2" fontId="67" fillId="11" borderId="50" xfId="3" applyNumberFormat="1" applyFont="1" applyFill="1" applyBorder="1" applyAlignment="1">
      <alignment horizontal="right" vertical="center"/>
    </xf>
    <xf numFmtId="172" fontId="35" fillId="0" borderId="49" xfId="3" applyNumberFormat="1" applyFont="1" applyBorder="1" applyAlignment="1">
      <alignment horizontal="right" vertical="center"/>
    </xf>
    <xf numFmtId="170" fontId="67" fillId="11" borderId="120" xfId="3" applyNumberFormat="1" applyFont="1" applyFill="1" applyBorder="1" applyAlignment="1">
      <alignment horizontal="right" vertical="center"/>
    </xf>
    <xf numFmtId="14" fontId="32" fillId="2" borderId="57" xfId="0" applyNumberFormat="1" applyFont="1" applyFill="1" applyBorder="1" applyAlignment="1">
      <alignment horizontal="center" vertical="center"/>
    </xf>
    <xf numFmtId="2" fontId="67" fillId="11" borderId="44" xfId="3" applyNumberFormat="1" applyFont="1" applyFill="1" applyBorder="1" applyAlignment="1">
      <alignment horizontal="right" vertical="center"/>
    </xf>
    <xf numFmtId="172" fontId="35" fillId="0" borderId="44" xfId="3" applyNumberFormat="1" applyFont="1" applyBorder="1" applyAlignment="1">
      <alignment horizontal="right" vertical="center"/>
    </xf>
    <xf numFmtId="170" fontId="40" fillId="11" borderId="71" xfId="3" applyNumberFormat="1" applyFont="1" applyFill="1" applyBorder="1" applyAlignment="1">
      <alignment horizontal="right" vertical="center"/>
    </xf>
    <xf numFmtId="0" fontId="32" fillId="2" borderId="0" xfId="0" applyFont="1" applyFill="1" applyAlignment="1">
      <alignment vertical="center"/>
    </xf>
    <xf numFmtId="0" fontId="35" fillId="2" borderId="0" xfId="3" applyFont="1" applyFill="1" applyAlignment="1">
      <alignment vertical="center"/>
    </xf>
    <xf numFmtId="0" fontId="77" fillId="10" borderId="0" xfId="0" applyFont="1" applyFill="1" applyAlignment="1">
      <alignment horizontal="right"/>
    </xf>
    <xf numFmtId="0" fontId="66" fillId="11" borderId="6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right"/>
    </xf>
    <xf numFmtId="0" fontId="32" fillId="2" borderId="5" xfId="0" applyFont="1" applyFill="1" applyBorder="1" applyAlignment="1">
      <alignment horizontal="center"/>
    </xf>
    <xf numFmtId="0" fontId="64" fillId="2" borderId="44" xfId="0" applyFont="1" applyFill="1" applyBorder="1" applyAlignment="1">
      <alignment horizontal="center" wrapText="1"/>
    </xf>
    <xf numFmtId="0" fontId="64" fillId="2" borderId="44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/>
    </xf>
    <xf numFmtId="0" fontId="38" fillId="2" borderId="44" xfId="0" applyFont="1" applyFill="1" applyBorder="1" applyAlignment="1">
      <alignment horizontal="left" vertical="center"/>
    </xf>
    <xf numFmtId="4" fontId="38" fillId="2" borderId="44" xfId="0" applyNumberFormat="1" applyFont="1" applyFill="1" applyBorder="1"/>
    <xf numFmtId="170" fontId="38" fillId="2" borderId="44" xfId="0" applyNumberFormat="1" applyFont="1" applyFill="1" applyBorder="1"/>
    <xf numFmtId="0" fontId="39" fillId="2" borderId="44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/>
    </xf>
    <xf numFmtId="0" fontId="38" fillId="2" borderId="44" xfId="0" applyFont="1" applyFill="1" applyBorder="1"/>
    <xf numFmtId="170" fontId="40" fillId="2" borderId="44" xfId="0" applyNumberFormat="1" applyFont="1" applyFill="1" applyBorder="1"/>
    <xf numFmtId="4" fontId="38" fillId="2" borderId="44" xfId="0" applyNumberFormat="1" applyFont="1" applyFill="1" applyBorder="1" applyAlignment="1">
      <alignment horizontal="center"/>
    </xf>
    <xf numFmtId="3" fontId="38" fillId="2" borderId="44" xfId="0" applyNumberFormat="1" applyFont="1" applyFill="1" applyBorder="1" applyAlignment="1">
      <alignment horizontal="center"/>
    </xf>
    <xf numFmtId="4" fontId="38" fillId="12" borderId="44" xfId="0" applyNumberFormat="1" applyFont="1" applyFill="1" applyBorder="1" applyAlignment="1">
      <alignment horizontal="center"/>
    </xf>
    <xf numFmtId="0" fontId="58" fillId="2" borderId="0" xfId="0" applyFont="1" applyFill="1"/>
    <xf numFmtId="0" fontId="32" fillId="2" borderId="44" xfId="0" applyFont="1" applyFill="1" applyBorder="1"/>
    <xf numFmtId="0" fontId="58" fillId="2" borderId="44" xfId="0" applyFont="1" applyFill="1" applyBorder="1" applyAlignment="1">
      <alignment horizontal="center"/>
    </xf>
    <xf numFmtId="4" fontId="38" fillId="2" borderId="45" xfId="0" applyNumberFormat="1" applyFont="1" applyFill="1" applyBorder="1" applyAlignment="1">
      <alignment horizontal="center" vertical="center" wrapText="1"/>
    </xf>
    <xf numFmtId="4" fontId="38" fillId="2" borderId="46" xfId="0" applyNumberFormat="1" applyFont="1" applyFill="1" applyBorder="1" applyAlignment="1">
      <alignment horizontal="center" vertical="center" wrapText="1"/>
    </xf>
    <xf numFmtId="170" fontId="38" fillId="2" borderId="45" xfId="0" applyNumberFormat="1" applyFont="1" applyFill="1" applyBorder="1" applyAlignment="1">
      <alignment horizontal="center" vertical="center" wrapText="1"/>
    </xf>
    <xf numFmtId="170" fontId="38" fillId="2" borderId="46" xfId="0" applyNumberFormat="1" applyFont="1" applyFill="1" applyBorder="1" applyAlignment="1">
      <alignment horizontal="center" vertical="center" wrapText="1"/>
    </xf>
    <xf numFmtId="170" fontId="61" fillId="11" borderId="86" xfId="0" applyNumberFormat="1" applyFont="1" applyFill="1" applyBorder="1" applyAlignment="1">
      <alignment horizontal="center"/>
    </xf>
    <xf numFmtId="170" fontId="61" fillId="11" borderId="85" xfId="0" applyNumberFormat="1" applyFont="1" applyFill="1" applyBorder="1" applyAlignment="1">
      <alignment horizontal="center"/>
    </xf>
    <xf numFmtId="170" fontId="38" fillId="2" borderId="44" xfId="0" applyNumberFormat="1" applyFont="1" applyFill="1" applyBorder="1" applyAlignment="1">
      <alignment horizontal="center" vertical="center" wrapText="1"/>
    </xf>
    <xf numFmtId="0" fontId="39" fillId="2" borderId="44" xfId="0" applyFont="1" applyFill="1" applyBorder="1" applyAlignment="1">
      <alignment horizontal="center" vertical="center" wrapText="1"/>
    </xf>
    <xf numFmtId="170" fontId="44" fillId="2" borderId="44" xfId="0" applyNumberFormat="1" applyFont="1" applyFill="1" applyBorder="1" applyAlignment="1">
      <alignment horizontal="center" vertical="center" wrapText="1"/>
    </xf>
    <xf numFmtId="170" fontId="61" fillId="11" borderId="48" xfId="0" applyNumberFormat="1" applyFont="1" applyFill="1" applyBorder="1" applyAlignment="1">
      <alignment horizontal="center"/>
    </xf>
    <xf numFmtId="170" fontId="61" fillId="11" borderId="50" xfId="0" applyNumberFormat="1" applyFont="1" applyFill="1" applyBorder="1" applyAlignment="1">
      <alignment horizontal="center"/>
    </xf>
    <xf numFmtId="4" fontId="38" fillId="2" borderId="44" xfId="0" applyNumberFormat="1" applyFont="1" applyFill="1" applyBorder="1" applyAlignment="1">
      <alignment horizontal="center" vertical="center" wrapText="1"/>
    </xf>
    <xf numFmtId="170" fontId="58" fillId="2" borderId="44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4" fontId="44" fillId="2" borderId="44" xfId="0" applyNumberFormat="1" applyFont="1" applyFill="1" applyBorder="1" applyAlignment="1">
      <alignment horizontal="right" vertical="center" wrapText="1"/>
    </xf>
    <xf numFmtId="0" fontId="58" fillId="2" borderId="105" xfId="0" applyFont="1" applyFill="1" applyBorder="1" applyAlignment="1">
      <alignment horizontal="right"/>
    </xf>
    <xf numFmtId="170" fontId="40" fillId="2" borderId="105" xfId="0" applyNumberFormat="1" applyFont="1" applyFill="1" applyBorder="1" applyAlignment="1">
      <alignment horizontal="center"/>
    </xf>
    <xf numFmtId="0" fontId="64" fillId="2" borderId="44" xfId="0" applyFont="1" applyFill="1" applyBorder="1" applyAlignment="1">
      <alignment horizontal="center" vertical="center" wrapText="1"/>
    </xf>
    <xf numFmtId="0" fontId="38" fillId="2" borderId="44" xfId="0" applyFont="1" applyFill="1" applyBorder="1" applyAlignment="1">
      <alignment horizontal="center" vertical="center" wrapText="1"/>
    </xf>
    <xf numFmtId="0" fontId="61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58" fillId="2" borderId="45" xfId="0" applyFont="1" applyFill="1" applyBorder="1" applyAlignment="1">
      <alignment horizontal="right"/>
    </xf>
    <xf numFmtId="0" fontId="58" fillId="2" borderId="46" xfId="0" applyFont="1" applyFill="1" applyBorder="1" applyAlignment="1">
      <alignment horizontal="right"/>
    </xf>
    <xf numFmtId="170" fontId="40" fillId="2" borderId="45" xfId="0" applyNumberFormat="1" applyFont="1" applyFill="1" applyBorder="1" applyAlignment="1">
      <alignment horizontal="center"/>
    </xf>
    <xf numFmtId="170" fontId="40" fillId="2" borderId="46" xfId="0" applyNumberFormat="1" applyFont="1" applyFill="1" applyBorder="1" applyAlignment="1">
      <alignment horizontal="center"/>
    </xf>
    <xf numFmtId="0" fontId="38" fillId="2" borderId="79" xfId="0" applyFont="1" applyFill="1" applyBorder="1" applyAlignment="1">
      <alignment horizontal="center" vertical="center"/>
    </xf>
    <xf numFmtId="0" fontId="38" fillId="2" borderId="78" xfId="0" applyFont="1" applyFill="1" applyBorder="1" applyAlignment="1">
      <alignment horizontal="center" vertical="center"/>
    </xf>
    <xf numFmtId="170" fontId="37" fillId="2" borderId="4" xfId="0" applyNumberFormat="1" applyFont="1" applyFill="1" applyBorder="1" applyAlignment="1">
      <alignment horizontal="center" vertical="center"/>
    </xf>
    <xf numFmtId="170" fontId="46" fillId="2" borderId="4" xfId="0" applyNumberFormat="1" applyFont="1" applyFill="1" applyBorder="1" applyAlignment="1">
      <alignment horizontal="center" vertical="center"/>
    </xf>
    <xf numFmtId="0" fontId="42" fillId="2" borderId="0" xfId="0" applyFont="1" applyFill="1" applyAlignment="1">
      <alignment horizontal="right"/>
    </xf>
    <xf numFmtId="0" fontId="37" fillId="2" borderId="0" xfId="0" applyFont="1" applyFill="1" applyAlignment="1">
      <alignment horizontal="right"/>
    </xf>
    <xf numFmtId="0" fontId="37" fillId="2" borderId="4" xfId="0" applyFont="1" applyFill="1" applyBorder="1" applyAlignment="1">
      <alignment horizontal="center" vertical="center"/>
    </xf>
    <xf numFmtId="0" fontId="38" fillId="2" borderId="59" xfId="0" applyFont="1" applyFill="1" applyBorder="1" applyAlignment="1">
      <alignment horizontal="center" vertical="center"/>
    </xf>
    <xf numFmtId="0" fontId="38" fillId="2" borderId="46" xfId="0" applyFont="1" applyFill="1" applyBorder="1" applyAlignment="1">
      <alignment horizontal="center" vertical="center"/>
    </xf>
    <xf numFmtId="0" fontId="38" fillId="2" borderId="45" xfId="0" applyFont="1" applyFill="1" applyBorder="1" applyAlignment="1">
      <alignment horizontal="center" vertical="center"/>
    </xf>
    <xf numFmtId="0" fontId="38" fillId="2" borderId="60" xfId="0" applyFont="1" applyFill="1" applyBorder="1" applyAlignment="1">
      <alignment horizontal="center" vertical="center"/>
    </xf>
    <xf numFmtId="0" fontId="51" fillId="2" borderId="0" xfId="0" applyFont="1" applyFill="1" applyAlignment="1">
      <alignment horizontal="center"/>
    </xf>
    <xf numFmtId="0" fontId="37" fillId="2" borderId="86" xfId="0" applyFont="1" applyFill="1" applyBorder="1" applyAlignment="1">
      <alignment horizontal="center"/>
    </xf>
    <xf numFmtId="0" fontId="37" fillId="2" borderId="96" xfId="0" applyFont="1" applyFill="1" applyBorder="1" applyAlignment="1">
      <alignment horizontal="center"/>
    </xf>
    <xf numFmtId="0" fontId="38" fillId="2" borderId="77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 vertical="center"/>
    </xf>
    <xf numFmtId="0" fontId="37" fillId="2" borderId="44" xfId="0" applyFont="1" applyFill="1" applyBorder="1" applyAlignment="1">
      <alignment horizontal="center" vertical="center" wrapText="1"/>
    </xf>
    <xf numFmtId="0" fontId="37" fillId="2" borderId="70" xfId="0" applyFont="1" applyFill="1" applyBorder="1" applyAlignment="1">
      <alignment horizontal="center" vertical="center" wrapText="1"/>
    </xf>
    <xf numFmtId="0" fontId="44" fillId="2" borderId="44" xfId="0" applyFont="1" applyFill="1" applyBorder="1" applyAlignment="1">
      <alignment horizontal="center" vertical="center" wrapText="1"/>
    </xf>
    <xf numFmtId="0" fontId="44" fillId="2" borderId="70" xfId="0" applyFont="1" applyFill="1" applyBorder="1" applyAlignment="1">
      <alignment horizontal="center" vertical="center" wrapText="1"/>
    </xf>
    <xf numFmtId="0" fontId="38" fillId="2" borderId="80" xfId="0" applyFont="1" applyFill="1" applyBorder="1" applyAlignment="1">
      <alignment horizontal="center" vertical="center"/>
    </xf>
    <xf numFmtId="0" fontId="50" fillId="2" borderId="51" xfId="0" applyFont="1" applyFill="1" applyBorder="1" applyAlignment="1">
      <alignment horizontal="center"/>
    </xf>
    <xf numFmtId="0" fontId="50" fillId="2" borderId="0" xfId="0" applyFont="1" applyFill="1" applyAlignment="1">
      <alignment horizontal="center"/>
    </xf>
    <xf numFmtId="0" fontId="50" fillId="2" borderId="52" xfId="0" applyFont="1" applyFill="1" applyBorder="1" applyAlignment="1">
      <alignment horizontal="center"/>
    </xf>
    <xf numFmtId="0" fontId="37" fillId="2" borderId="51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37" fillId="2" borderId="52" xfId="0" applyFont="1" applyFill="1" applyBorder="1" applyAlignment="1">
      <alignment horizontal="center"/>
    </xf>
    <xf numFmtId="0" fontId="51" fillId="2" borderId="61" xfId="0" applyFont="1" applyFill="1" applyBorder="1" applyAlignment="1">
      <alignment horizontal="center"/>
    </xf>
    <xf numFmtId="0" fontId="51" fillId="2" borderId="62" xfId="0" applyFont="1" applyFill="1" applyBorder="1" applyAlignment="1">
      <alignment horizontal="center"/>
    </xf>
    <xf numFmtId="0" fontId="36" fillId="2" borderId="51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36" fillId="2" borderId="52" xfId="0" applyFont="1" applyFill="1" applyBorder="1" applyAlignment="1">
      <alignment horizontal="center"/>
    </xf>
    <xf numFmtId="0" fontId="33" fillId="2" borderId="48" xfId="0" applyFont="1" applyFill="1" applyBorder="1" applyAlignment="1">
      <alignment horizontal="center"/>
    </xf>
    <xf numFmtId="0" fontId="33" fillId="2" borderId="49" xfId="0" applyFont="1" applyFill="1" applyBorder="1" applyAlignment="1">
      <alignment horizontal="center"/>
    </xf>
    <xf numFmtId="0" fontId="42" fillId="2" borderId="74" xfId="0" applyFont="1" applyFill="1" applyBorder="1" applyAlignment="1">
      <alignment horizontal="center" vertical="center"/>
    </xf>
    <xf numFmtId="0" fontId="42" fillId="2" borderId="75" xfId="0" applyFont="1" applyFill="1" applyBorder="1" applyAlignment="1">
      <alignment horizontal="center" vertical="center"/>
    </xf>
    <xf numFmtId="0" fontId="48" fillId="2" borderId="96" xfId="0" applyFont="1" applyFill="1" applyBorder="1" applyAlignment="1">
      <alignment horizontal="center"/>
    </xf>
    <xf numFmtId="0" fontId="48" fillId="2" borderId="85" xfId="0" applyFont="1" applyFill="1" applyBorder="1" applyAlignment="1">
      <alignment horizontal="center"/>
    </xf>
    <xf numFmtId="0" fontId="42" fillId="2" borderId="72" xfId="0" applyFont="1" applyFill="1" applyBorder="1" applyAlignment="1">
      <alignment horizontal="center" vertical="center"/>
    </xf>
    <xf numFmtId="0" fontId="42" fillId="2" borderId="73" xfId="0" applyFont="1" applyFill="1" applyBorder="1" applyAlignment="1">
      <alignment horizontal="center" vertical="center"/>
    </xf>
    <xf numFmtId="0" fontId="42" fillId="2" borderId="76" xfId="0" applyFont="1" applyFill="1" applyBorder="1" applyAlignment="1">
      <alignment horizontal="center" vertical="center"/>
    </xf>
    <xf numFmtId="0" fontId="33" fillId="2" borderId="48" xfId="0" applyFont="1" applyFill="1" applyBorder="1" applyAlignment="1">
      <alignment horizontal="left" vertical="center"/>
    </xf>
    <xf numFmtId="0" fontId="33" fillId="2" borderId="49" xfId="0" applyFont="1" applyFill="1" applyBorder="1" applyAlignment="1">
      <alignment horizontal="left" vertical="center"/>
    </xf>
    <xf numFmtId="0" fontId="33" fillId="2" borderId="50" xfId="0" applyFont="1" applyFill="1" applyBorder="1" applyAlignment="1">
      <alignment horizontal="left" vertical="center"/>
    </xf>
    <xf numFmtId="0" fontId="33" fillId="2" borderId="61" xfId="0" applyFont="1" applyFill="1" applyBorder="1" applyAlignment="1">
      <alignment horizontal="left" vertical="center"/>
    </xf>
    <xf numFmtId="0" fontId="33" fillId="2" borderId="62" xfId="0" applyFont="1" applyFill="1" applyBorder="1" applyAlignment="1">
      <alignment horizontal="left" vertical="center"/>
    </xf>
    <xf numFmtId="0" fontId="33" fillId="2" borderId="63" xfId="0" applyFont="1" applyFill="1" applyBorder="1" applyAlignment="1">
      <alignment horizontal="left" vertical="center"/>
    </xf>
    <xf numFmtId="0" fontId="37" fillId="2" borderId="44" xfId="0" applyFont="1" applyFill="1" applyBorder="1" applyAlignment="1">
      <alignment horizontal="center" vertical="center"/>
    </xf>
    <xf numFmtId="0" fontId="47" fillId="2" borderId="61" xfId="0" applyFont="1" applyFill="1" applyBorder="1" applyAlignment="1">
      <alignment horizontal="center"/>
    </xf>
    <xf numFmtId="0" fontId="47" fillId="2" borderId="62" xfId="0" applyFont="1" applyFill="1" applyBorder="1" applyAlignment="1">
      <alignment horizontal="center"/>
    </xf>
    <xf numFmtId="0" fontId="47" fillId="2" borderId="63" xfId="0" applyFont="1" applyFill="1" applyBorder="1" applyAlignment="1">
      <alignment horizontal="center"/>
    </xf>
    <xf numFmtId="0" fontId="34" fillId="2" borderId="98" xfId="0" applyFont="1" applyFill="1" applyBorder="1" applyAlignment="1">
      <alignment horizontal="center" vertical="center"/>
    </xf>
    <xf numFmtId="0" fontId="34" fillId="2" borderId="110" xfId="0" applyFont="1" applyFill="1" applyBorder="1" applyAlignment="1">
      <alignment horizontal="center" vertical="center"/>
    </xf>
    <xf numFmtId="0" fontId="34" fillId="2" borderId="99" xfId="0" applyFont="1" applyFill="1" applyBorder="1" applyAlignment="1">
      <alignment horizontal="center" vertical="center"/>
    </xf>
    <xf numFmtId="0" fontId="37" fillId="2" borderId="53" xfId="0" applyFont="1" applyFill="1" applyBorder="1" applyAlignment="1">
      <alignment horizontal="left" vertical="center"/>
    </xf>
    <xf numFmtId="0" fontId="37" fillId="2" borderId="3" xfId="0" applyFont="1" applyFill="1" applyBorder="1" applyAlignment="1">
      <alignment horizontal="left" vertical="center"/>
    </xf>
    <xf numFmtId="0" fontId="37" fillId="2" borderId="2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left" vertical="center"/>
    </xf>
    <xf numFmtId="0" fontId="37" fillId="2" borderId="54" xfId="0" applyFont="1" applyFill="1" applyBorder="1" applyAlignment="1">
      <alignment horizontal="left" vertical="center"/>
    </xf>
    <xf numFmtId="0" fontId="42" fillId="2" borderId="12" xfId="0" applyFont="1" applyFill="1" applyBorder="1" applyAlignment="1">
      <alignment horizontal="center" vertical="center"/>
    </xf>
    <xf numFmtId="0" fontId="42" fillId="2" borderId="56" xfId="0" applyFont="1" applyFill="1" applyBorder="1" applyAlignment="1">
      <alignment horizontal="center" vertical="center"/>
    </xf>
    <xf numFmtId="0" fontId="38" fillId="2" borderId="58" xfId="0" applyFont="1" applyFill="1" applyBorder="1" applyAlignment="1">
      <alignment horizontal="center" vertical="center" wrapText="1"/>
    </xf>
    <xf numFmtId="0" fontId="37" fillId="2" borderId="58" xfId="0" applyFont="1" applyFill="1" applyBorder="1" applyAlignment="1">
      <alignment horizontal="center" vertical="center" wrapText="1"/>
    </xf>
    <xf numFmtId="0" fontId="37" fillId="2" borderId="71" xfId="0" applyFont="1" applyFill="1" applyBorder="1" applyAlignment="1">
      <alignment horizontal="center" vertical="center" wrapText="1"/>
    </xf>
    <xf numFmtId="0" fontId="42" fillId="2" borderId="66" xfId="0" applyFont="1" applyFill="1" applyBorder="1" applyAlignment="1">
      <alignment horizontal="center" vertical="center"/>
    </xf>
    <xf numFmtId="0" fontId="42" fillId="2" borderId="67" xfId="0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horizontal="center" vertical="center"/>
    </xf>
    <xf numFmtId="0" fontId="42" fillId="2" borderId="64" xfId="0" applyFont="1" applyFill="1" applyBorder="1" applyAlignment="1">
      <alignment horizontal="center" vertical="center"/>
    </xf>
    <xf numFmtId="0" fontId="42" fillId="2" borderId="65" xfId="0" applyFont="1" applyFill="1" applyBorder="1" applyAlignment="1">
      <alignment horizontal="center" vertical="center"/>
    </xf>
    <xf numFmtId="49" fontId="43" fillId="0" borderId="127" xfId="0" applyNumberFormat="1" applyFont="1" applyBorder="1" applyAlignment="1">
      <alignment horizontal="center"/>
    </xf>
    <xf numFmtId="49" fontId="43" fillId="0" borderId="125" xfId="0" applyNumberFormat="1" applyFont="1" applyBorder="1" applyAlignment="1">
      <alignment horizontal="center"/>
    </xf>
    <xf numFmtId="49" fontId="43" fillId="0" borderId="128" xfId="0" applyNumberFormat="1" applyFont="1" applyBorder="1" applyAlignment="1">
      <alignment horizontal="center"/>
    </xf>
    <xf numFmtId="0" fontId="42" fillId="2" borderId="68" xfId="0" applyFont="1" applyFill="1" applyBorder="1" applyAlignment="1">
      <alignment horizontal="center" vertical="center"/>
    </xf>
    <xf numFmtId="0" fontId="32" fillId="2" borderId="96" xfId="0" applyFont="1" applyFill="1" applyBorder="1" applyAlignment="1">
      <alignment horizontal="center"/>
    </xf>
    <xf numFmtId="0" fontId="32" fillId="2" borderId="85" xfId="0" applyFont="1" applyFill="1" applyBorder="1" applyAlignment="1">
      <alignment horizontal="center"/>
    </xf>
    <xf numFmtId="3" fontId="37" fillId="2" borderId="124" xfId="0" applyNumberFormat="1" applyFont="1" applyFill="1" applyBorder="1" applyAlignment="1">
      <alignment horizontal="left" vertical="center"/>
    </xf>
    <xf numFmtId="0" fontId="37" fillId="2" borderId="125" xfId="0" applyFont="1" applyFill="1" applyBorder="1" applyAlignment="1">
      <alignment horizontal="left" vertical="center"/>
    </xf>
    <xf numFmtId="0" fontId="37" fillId="2" borderId="126" xfId="0" applyFont="1" applyFill="1" applyBorder="1" applyAlignment="1">
      <alignment horizontal="left" vertical="center"/>
    </xf>
    <xf numFmtId="0" fontId="32" fillId="2" borderId="86" xfId="0" applyFont="1" applyFill="1" applyBorder="1" applyAlignment="1">
      <alignment horizontal="center"/>
    </xf>
    <xf numFmtId="0" fontId="38" fillId="2" borderId="47" xfId="0" applyFont="1" applyFill="1" applyBorder="1" applyAlignment="1">
      <alignment horizontal="left" vertical="center"/>
    </xf>
    <xf numFmtId="0" fontId="38" fillId="2" borderId="113" xfId="0" applyFont="1" applyFill="1" applyBorder="1" applyAlignment="1">
      <alignment horizontal="left" vertical="center"/>
    </xf>
    <xf numFmtId="0" fontId="53" fillId="2" borderId="121" xfId="0" applyFont="1" applyFill="1" applyBorder="1" applyAlignment="1">
      <alignment horizontal="left" wrapText="1"/>
    </xf>
    <xf numFmtId="0" fontId="53" fillId="2" borderId="0" xfId="0" applyFont="1" applyFill="1" applyAlignment="1">
      <alignment horizontal="left" wrapText="1"/>
    </xf>
    <xf numFmtId="0" fontId="53" fillId="2" borderId="116" xfId="0" applyFont="1" applyFill="1" applyBorder="1" applyAlignment="1">
      <alignment horizontal="left" wrapText="1"/>
    </xf>
    <xf numFmtId="0" fontId="37" fillId="2" borderId="20" xfId="0" applyFont="1" applyFill="1" applyBorder="1" applyAlignment="1">
      <alignment horizontal="center"/>
    </xf>
    <xf numFmtId="0" fontId="36" fillId="2" borderId="108" xfId="0" applyFont="1" applyFill="1" applyBorder="1" applyAlignment="1">
      <alignment horizontal="center"/>
    </xf>
    <xf numFmtId="0" fontId="36" fillId="2" borderId="129" xfId="0" applyFont="1" applyFill="1" applyBorder="1" applyAlignment="1">
      <alignment horizontal="center"/>
    </xf>
    <xf numFmtId="0" fontId="50" fillId="2" borderId="115" xfId="0" applyFont="1" applyFill="1" applyBorder="1" applyAlignment="1">
      <alignment horizontal="center"/>
    </xf>
    <xf numFmtId="0" fontId="50" fillId="2" borderId="93" xfId="0" applyFont="1" applyFill="1" applyBorder="1" applyAlignment="1">
      <alignment horizontal="center"/>
    </xf>
    <xf numFmtId="0" fontId="50" fillId="2" borderId="97" xfId="0" applyFont="1" applyFill="1" applyBorder="1" applyAlignment="1">
      <alignment horizontal="center"/>
    </xf>
    <xf numFmtId="0" fontId="37" fillId="2" borderId="4" xfId="0" applyFont="1" applyFill="1" applyBorder="1" applyAlignment="1">
      <alignment horizontal="center"/>
    </xf>
    <xf numFmtId="14" fontId="37" fillId="2" borderId="4" xfId="0" applyNumberFormat="1" applyFont="1" applyFill="1" applyBorder="1" applyAlignment="1">
      <alignment horizontal="center"/>
    </xf>
    <xf numFmtId="0" fontId="37" fillId="2" borderId="121" xfId="0" applyFont="1" applyFill="1" applyBorder="1" applyAlignment="1">
      <alignment horizontal="center"/>
    </xf>
    <xf numFmtId="0" fontId="37" fillId="2" borderId="116" xfId="0" applyFont="1" applyFill="1" applyBorder="1" applyAlignment="1">
      <alignment horizontal="center"/>
    </xf>
    <xf numFmtId="0" fontId="42" fillId="2" borderId="115" xfId="0" applyFont="1" applyFill="1" applyBorder="1" applyAlignment="1">
      <alignment horizontal="center"/>
    </xf>
    <xf numFmtId="0" fontId="42" fillId="2" borderId="93" xfId="0" applyFont="1" applyFill="1" applyBorder="1" applyAlignment="1">
      <alignment horizontal="center"/>
    </xf>
    <xf numFmtId="0" fontId="54" fillId="2" borderId="121" xfId="0" applyFont="1" applyFill="1" applyBorder="1" applyAlignment="1">
      <alignment horizontal="center"/>
    </xf>
    <xf numFmtId="0" fontId="54" fillId="2" borderId="0" xfId="0" applyFont="1" applyFill="1" applyAlignment="1">
      <alignment horizontal="center"/>
    </xf>
    <xf numFmtId="0" fontId="55" fillId="2" borderId="19" xfId="0" applyFont="1" applyFill="1" applyBorder="1" applyAlignment="1">
      <alignment horizontal="center"/>
    </xf>
    <xf numFmtId="0" fontId="52" fillId="11" borderId="45" xfId="0" applyFont="1" applyFill="1" applyBorder="1" applyAlignment="1">
      <alignment horizontal="center"/>
    </xf>
    <xf numFmtId="0" fontId="52" fillId="11" borderId="81" xfId="0" applyFont="1" applyFill="1" applyBorder="1" applyAlignment="1">
      <alignment horizontal="center"/>
    </xf>
    <xf numFmtId="0" fontId="52" fillId="11" borderId="46" xfId="0" applyFont="1" applyFill="1" applyBorder="1" applyAlignment="1">
      <alignment horizontal="center"/>
    </xf>
    <xf numFmtId="0" fontId="59" fillId="2" borderId="45" xfId="0" applyFont="1" applyFill="1" applyBorder="1" applyAlignment="1">
      <alignment horizontal="center" vertical="center"/>
    </xf>
    <xf numFmtId="0" fontId="59" fillId="2" borderId="81" xfId="0" applyFont="1" applyFill="1" applyBorder="1" applyAlignment="1">
      <alignment horizontal="center" vertical="center"/>
    </xf>
    <xf numFmtId="0" fontId="59" fillId="2" borderId="46" xfId="0" applyFont="1" applyFill="1" applyBorder="1" applyAlignment="1">
      <alignment horizontal="center" vertical="center"/>
    </xf>
    <xf numFmtId="0" fontId="37" fillId="2" borderId="121" xfId="0" applyFont="1" applyFill="1" applyBorder="1" applyAlignment="1">
      <alignment horizontal="left" wrapText="1"/>
    </xf>
    <xf numFmtId="0" fontId="37" fillId="2" borderId="0" xfId="0" applyFont="1" applyFill="1" applyAlignment="1">
      <alignment horizontal="left" wrapText="1"/>
    </xf>
    <xf numFmtId="0" fontId="42" fillId="2" borderId="15" xfId="0" applyFont="1" applyFill="1" applyBorder="1" applyAlignment="1">
      <alignment horizontal="center"/>
    </xf>
    <xf numFmtId="0" fontId="42" fillId="2" borderId="16" xfId="0" applyFont="1" applyFill="1" applyBorder="1" applyAlignment="1">
      <alignment horizontal="center"/>
    </xf>
    <xf numFmtId="0" fontId="42" fillId="2" borderId="17" xfId="0" applyFont="1" applyFill="1" applyBorder="1" applyAlignment="1">
      <alignment horizontal="center"/>
    </xf>
    <xf numFmtId="0" fontId="60" fillId="2" borderId="0" xfId="0" applyFont="1" applyFill="1" applyAlignment="1">
      <alignment horizontal="center"/>
    </xf>
    <xf numFmtId="0" fontId="53" fillId="2" borderId="115" xfId="0" applyFont="1" applyFill="1" applyBorder="1" applyAlignment="1">
      <alignment horizontal="center"/>
    </xf>
    <xf numFmtId="0" fontId="53" fillId="2" borderId="93" xfId="0" applyFont="1" applyFill="1" applyBorder="1" applyAlignment="1">
      <alignment horizontal="center"/>
    </xf>
    <xf numFmtId="0" fontId="37" fillId="2" borderId="121" xfId="0" applyFont="1" applyFill="1" applyBorder="1" applyAlignment="1">
      <alignment horizontal="left" vertical="center" wrapText="1"/>
    </xf>
    <xf numFmtId="0" fontId="37" fillId="2" borderId="0" xfId="0" applyFont="1" applyFill="1" applyAlignment="1">
      <alignment horizontal="left" vertical="center" wrapText="1"/>
    </xf>
    <xf numFmtId="0" fontId="37" fillId="2" borderId="116" xfId="0" applyFont="1" applyFill="1" applyBorder="1" applyAlignment="1">
      <alignment horizontal="left" vertical="center" wrapText="1"/>
    </xf>
    <xf numFmtId="0" fontId="50" fillId="2" borderId="45" xfId="0" applyFont="1" applyFill="1" applyBorder="1" applyAlignment="1">
      <alignment horizontal="center" wrapText="1"/>
    </xf>
    <xf numFmtId="0" fontId="50" fillId="2" borderId="81" xfId="0" applyFont="1" applyFill="1" applyBorder="1" applyAlignment="1">
      <alignment horizontal="center" wrapText="1"/>
    </xf>
    <xf numFmtId="0" fontId="50" fillId="2" borderId="46" xfId="0" applyFont="1" applyFill="1" applyBorder="1" applyAlignment="1">
      <alignment horizontal="center" wrapText="1"/>
    </xf>
    <xf numFmtId="0" fontId="42" fillId="2" borderId="121" xfId="0" applyFont="1" applyFill="1" applyBorder="1" applyAlignment="1">
      <alignment horizontal="right"/>
    </xf>
    <xf numFmtId="0" fontId="37" fillId="2" borderId="121" xfId="0" applyFont="1" applyFill="1" applyBorder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58" fillId="2" borderId="44" xfId="0" applyFont="1" applyFill="1" applyBorder="1" applyAlignment="1" applyProtection="1">
      <alignment horizontal="right" vertical="center"/>
      <protection locked="0"/>
    </xf>
    <xf numFmtId="0" fontId="53" fillId="2" borderId="0" xfId="0" applyFont="1" applyFill="1" applyAlignment="1" applyProtection="1">
      <alignment vertical="center"/>
      <protection locked="0"/>
    </xf>
    <xf numFmtId="0" fontId="37" fillId="2" borderId="0" xfId="0" applyFont="1" applyFill="1" applyAlignment="1">
      <alignment vertical="center"/>
    </xf>
    <xf numFmtId="0" fontId="37" fillId="2" borderId="45" xfId="0" applyFont="1" applyFill="1" applyBorder="1" applyAlignment="1">
      <alignment horizontal="center" vertical="top"/>
    </xf>
    <xf numFmtId="0" fontId="37" fillId="2" borderId="81" xfId="0" applyFont="1" applyFill="1" applyBorder="1" applyAlignment="1">
      <alignment horizontal="center" vertical="top"/>
    </xf>
    <xf numFmtId="0" fontId="58" fillId="2" borderId="86" xfId="3" applyFont="1" applyFill="1" applyBorder="1" applyAlignment="1" applyProtection="1">
      <alignment horizontal="left" vertical="center"/>
      <protection locked="0"/>
    </xf>
    <xf numFmtId="0" fontId="58" fillId="2" borderId="96" xfId="3" applyFont="1" applyFill="1" applyBorder="1" applyAlignment="1" applyProtection="1">
      <alignment horizontal="left" vertical="center"/>
      <protection locked="0"/>
    </xf>
    <xf numFmtId="0" fontId="58" fillId="2" borderId="85" xfId="3" applyFont="1" applyFill="1" applyBorder="1" applyAlignment="1" applyProtection="1">
      <alignment horizontal="left" vertical="center"/>
      <protection locked="0"/>
    </xf>
    <xf numFmtId="0" fontId="37" fillId="2" borderId="115" xfId="0" applyFont="1" applyFill="1" applyBorder="1" applyAlignment="1">
      <alignment horizontal="center" vertical="top"/>
    </xf>
    <xf numFmtId="0" fontId="37" fillId="2" borderId="93" xfId="0" applyFont="1" applyFill="1" applyBorder="1" applyAlignment="1">
      <alignment horizontal="center" vertical="top"/>
    </xf>
    <xf numFmtId="0" fontId="37" fillId="2" borderId="97" xfId="0" applyFont="1" applyFill="1" applyBorder="1" applyAlignment="1">
      <alignment horizontal="center" vertical="top"/>
    </xf>
    <xf numFmtId="14" fontId="67" fillId="11" borderId="86" xfId="0" applyNumberFormat="1" applyFont="1" applyFill="1" applyBorder="1" applyAlignment="1">
      <alignment horizontal="right" vertical="center"/>
    </xf>
    <xf numFmtId="14" fontId="67" fillId="11" borderId="96" xfId="0" applyNumberFormat="1" applyFont="1" applyFill="1" applyBorder="1" applyAlignment="1">
      <alignment horizontal="right" vertical="center"/>
    </xf>
    <xf numFmtId="14" fontId="67" fillId="11" borderId="117" xfId="0" applyNumberFormat="1" applyFont="1" applyFill="1" applyBorder="1" applyAlignment="1">
      <alignment horizontal="right" vertical="center"/>
    </xf>
    <xf numFmtId="0" fontId="37" fillId="2" borderId="46" xfId="0" applyFont="1" applyFill="1" applyBorder="1" applyAlignment="1">
      <alignment horizontal="center" vertical="top"/>
    </xf>
    <xf numFmtId="0" fontId="53" fillId="2" borderId="48" xfId="3" applyFont="1" applyFill="1" applyBorder="1" applyAlignment="1" applyProtection="1">
      <alignment horizontal="center" vertical="center"/>
      <protection hidden="1"/>
    </xf>
    <xf numFmtId="0" fontId="53" fillId="2" borderId="49" xfId="3" applyFont="1" applyFill="1" applyBorder="1" applyAlignment="1" applyProtection="1">
      <alignment horizontal="center" vertical="center"/>
      <protection hidden="1"/>
    </xf>
    <xf numFmtId="9" fontId="53" fillId="2" borderId="48" xfId="2" applyFont="1" applyFill="1" applyBorder="1" applyAlignment="1" applyProtection="1">
      <alignment horizontal="center" vertical="center"/>
      <protection hidden="1"/>
    </xf>
    <xf numFmtId="9" fontId="53" fillId="2" borderId="49" xfId="2" applyFont="1" applyFill="1" applyBorder="1" applyAlignment="1" applyProtection="1">
      <alignment horizontal="center" vertical="center"/>
      <protection hidden="1"/>
    </xf>
    <xf numFmtId="0" fontId="67" fillId="11" borderId="86" xfId="0" applyFont="1" applyFill="1" applyBorder="1" applyAlignment="1" applyProtection="1">
      <alignment horizontal="center" vertical="center"/>
      <protection locked="0"/>
    </xf>
    <xf numFmtId="0" fontId="67" fillId="11" borderId="85" xfId="0" applyFont="1" applyFill="1" applyBorder="1" applyAlignment="1" applyProtection="1">
      <alignment horizontal="center" vertical="center"/>
      <protection locked="0"/>
    </xf>
    <xf numFmtId="0" fontId="67" fillId="11" borderId="86" xfId="3" applyFont="1" applyFill="1" applyBorder="1" applyAlignment="1" applyProtection="1">
      <alignment horizontal="center" vertical="center"/>
      <protection locked="0"/>
    </xf>
    <xf numFmtId="0" fontId="67" fillId="11" borderId="96" xfId="3" applyFont="1" applyFill="1" applyBorder="1" applyAlignment="1" applyProtection="1">
      <alignment horizontal="center" vertical="center"/>
      <protection locked="0"/>
    </xf>
    <xf numFmtId="0" fontId="67" fillId="11" borderId="85" xfId="3" applyFont="1" applyFill="1" applyBorder="1" applyAlignment="1" applyProtection="1">
      <alignment horizontal="center" vertical="center"/>
      <protection locked="0"/>
    </xf>
    <xf numFmtId="2" fontId="66" fillId="11" borderId="86" xfId="3" applyNumberFormat="1" applyFont="1" applyFill="1" applyBorder="1" applyAlignment="1" applyProtection="1">
      <alignment horizontal="left" vertical="center"/>
      <protection locked="0"/>
    </xf>
    <xf numFmtId="2" fontId="66" fillId="11" borderId="96" xfId="3" applyNumberFormat="1" applyFont="1" applyFill="1" applyBorder="1" applyAlignment="1" applyProtection="1">
      <alignment horizontal="left" vertical="center"/>
      <protection locked="0"/>
    </xf>
    <xf numFmtId="0" fontId="65" fillId="0" borderId="44" xfId="0" applyFont="1" applyBorder="1" applyAlignment="1">
      <alignment horizontal="left" vertical="center"/>
    </xf>
    <xf numFmtId="0" fontId="65" fillId="13" borderId="44" xfId="0" applyFont="1" applyFill="1" applyBorder="1" applyAlignment="1">
      <alignment horizontal="left" vertical="center" wrapText="1"/>
    </xf>
    <xf numFmtId="0" fontId="50" fillId="0" borderId="44" xfId="0" applyFont="1" applyBorder="1" applyAlignment="1" applyProtection="1">
      <alignment horizontal="left" vertical="center"/>
      <protection locked="0"/>
    </xf>
    <xf numFmtId="0" fontId="69" fillId="2" borderId="0" xfId="0" applyFont="1" applyFill="1" applyAlignment="1">
      <alignment horizontal="left" vertical="center"/>
    </xf>
    <xf numFmtId="0" fontId="34" fillId="14" borderId="0" xfId="0" applyFont="1" applyFill="1" applyAlignment="1">
      <alignment horizontal="center" vertical="center"/>
    </xf>
    <xf numFmtId="0" fontId="68" fillId="10" borderId="44" xfId="0" applyFont="1" applyFill="1" applyBorder="1" applyAlignment="1" applyProtection="1">
      <alignment horizontal="left" vertical="center"/>
      <protection locked="0"/>
    </xf>
    <xf numFmtId="0" fontId="68" fillId="10" borderId="45" xfId="0" applyFont="1" applyFill="1" applyBorder="1" applyAlignment="1">
      <alignment horizontal="center" vertical="center"/>
    </xf>
    <xf numFmtId="0" fontId="68" fillId="10" borderId="81" xfId="0" applyFont="1" applyFill="1" applyBorder="1" applyAlignment="1">
      <alignment horizontal="center" vertical="center"/>
    </xf>
    <xf numFmtId="0" fontId="68" fillId="10" borderId="46" xfId="0" applyFont="1" applyFill="1" applyBorder="1" applyAlignment="1">
      <alignment horizontal="center" vertical="center"/>
    </xf>
    <xf numFmtId="0" fontId="67" fillId="11" borderId="82" xfId="3" applyFont="1" applyFill="1" applyBorder="1" applyAlignment="1" applyProtection="1">
      <alignment horizontal="center" vertical="center" wrapText="1"/>
      <protection locked="0"/>
    </xf>
    <xf numFmtId="0" fontId="67" fillId="11" borderId="83" xfId="3" applyFont="1" applyFill="1" applyBorder="1" applyAlignment="1" applyProtection="1">
      <alignment horizontal="center" vertical="center" wrapText="1"/>
      <protection locked="0"/>
    </xf>
    <xf numFmtId="0" fontId="37" fillId="2" borderId="74" xfId="0" applyFont="1" applyFill="1" applyBorder="1" applyAlignment="1">
      <alignment horizontal="center" vertical="top"/>
    </xf>
    <xf numFmtId="0" fontId="37" fillId="2" borderId="110" xfId="0" applyFont="1" applyFill="1" applyBorder="1" applyAlignment="1">
      <alignment horizontal="center" vertical="top"/>
    </xf>
    <xf numFmtId="0" fontId="37" fillId="2" borderId="75" xfId="0" applyFont="1" applyFill="1" applyBorder="1" applyAlignment="1">
      <alignment horizontal="center" vertical="top"/>
    </xf>
    <xf numFmtId="2" fontId="58" fillId="2" borderId="86" xfId="3" applyNumberFormat="1" applyFont="1" applyFill="1" applyBorder="1" applyAlignment="1" applyProtection="1">
      <alignment horizontal="center" vertical="center"/>
      <protection locked="0"/>
    </xf>
    <xf numFmtId="2" fontId="58" fillId="2" borderId="96" xfId="3" applyNumberFormat="1" applyFont="1" applyFill="1" applyBorder="1" applyAlignment="1" applyProtection="1">
      <alignment horizontal="center" vertical="center"/>
      <protection locked="0"/>
    </xf>
    <xf numFmtId="2" fontId="58" fillId="2" borderId="85" xfId="3" applyNumberFormat="1" applyFont="1" applyFill="1" applyBorder="1" applyAlignment="1" applyProtection="1">
      <alignment horizontal="center" vertical="center"/>
      <protection locked="0"/>
    </xf>
    <xf numFmtId="9" fontId="53" fillId="2" borderId="48" xfId="2" applyFont="1" applyFill="1" applyBorder="1" applyAlignment="1" applyProtection="1">
      <alignment horizontal="center"/>
    </xf>
    <xf numFmtId="9" fontId="53" fillId="2" borderId="49" xfId="2" applyFont="1" applyFill="1" applyBorder="1" applyAlignment="1" applyProtection="1">
      <alignment horizontal="center"/>
    </xf>
    <xf numFmtId="0" fontId="53" fillId="2" borderId="48" xfId="0" applyFont="1" applyFill="1" applyBorder="1" applyAlignment="1">
      <alignment horizontal="center"/>
    </xf>
    <xf numFmtId="0" fontId="53" fillId="2" borderId="49" xfId="0" applyFont="1" applyFill="1" applyBorder="1" applyAlignment="1">
      <alignment horizontal="center"/>
    </xf>
    <xf numFmtId="0" fontId="67" fillId="11" borderId="76" xfId="0" applyFont="1" applyFill="1" applyBorder="1" applyAlignment="1">
      <alignment horizontal="center" vertical="center" wrapText="1"/>
    </xf>
    <xf numFmtId="0" fontId="67" fillId="11" borderId="58" xfId="0" applyFont="1" applyFill="1" applyBorder="1" applyAlignment="1">
      <alignment horizontal="center" vertical="center" wrapText="1"/>
    </xf>
    <xf numFmtId="0" fontId="67" fillId="11" borderId="71" xfId="0" applyFont="1" applyFill="1" applyBorder="1" applyAlignment="1">
      <alignment horizontal="center" vertical="center" wrapText="1"/>
    </xf>
    <xf numFmtId="0" fontId="73" fillId="0" borderId="44" xfId="0" applyFont="1" applyBorder="1" applyAlignment="1">
      <alignment horizontal="left" vertical="center"/>
    </xf>
    <xf numFmtId="44" fontId="40" fillId="2" borderId="44" xfId="0" applyNumberFormat="1" applyFont="1" applyFill="1" applyBorder="1" applyAlignment="1" applyProtection="1">
      <alignment horizontal="center" vertical="center"/>
      <protection locked="0"/>
    </xf>
    <xf numFmtId="170" fontId="40" fillId="2" borderId="44" xfId="0" applyNumberFormat="1" applyFont="1" applyFill="1" applyBorder="1" applyAlignment="1" applyProtection="1">
      <alignment horizontal="center" vertical="center"/>
      <protection locked="0"/>
    </xf>
    <xf numFmtId="0" fontId="58" fillId="0" borderId="44" xfId="0" applyFont="1" applyBorder="1" applyAlignment="1" applyProtection="1">
      <alignment horizontal="left" vertical="center"/>
      <protection locked="0"/>
    </xf>
    <xf numFmtId="0" fontId="73" fillId="0" borderId="44" xfId="0" applyFont="1" applyBorder="1" applyAlignment="1">
      <alignment horizontal="left" vertical="center" wrapText="1"/>
    </xf>
    <xf numFmtId="0" fontId="67" fillId="11" borderId="90" xfId="3" applyFont="1" applyFill="1" applyBorder="1" applyAlignment="1" applyProtection="1">
      <alignment horizontal="center" vertical="center" wrapText="1"/>
      <protection locked="0"/>
    </xf>
    <xf numFmtId="172" fontId="58" fillId="5" borderId="72" xfId="0" applyNumberFormat="1" applyFont="1" applyFill="1" applyBorder="1" applyAlignment="1" applyProtection="1">
      <alignment horizontal="right" vertical="center"/>
      <protection locked="0"/>
    </xf>
    <xf numFmtId="172" fontId="58" fillId="5" borderId="74" xfId="0" applyNumberFormat="1" applyFont="1" applyFill="1" applyBorder="1" applyAlignment="1" applyProtection="1">
      <alignment horizontal="right" vertical="center"/>
      <protection locked="0"/>
    </xf>
    <xf numFmtId="0" fontId="35" fillId="5" borderId="72" xfId="0" applyFont="1" applyFill="1" applyBorder="1" applyAlignment="1">
      <alignment horizontal="center" vertical="center"/>
    </xf>
    <xf numFmtId="0" fontId="35" fillId="5" borderId="73" xfId="0" applyFont="1" applyFill="1" applyBorder="1" applyAlignment="1">
      <alignment horizontal="center" vertical="center"/>
    </xf>
    <xf numFmtId="0" fontId="35" fillId="5" borderId="74" xfId="0" applyFont="1" applyFill="1" applyBorder="1" applyAlignment="1">
      <alignment horizontal="center" vertical="center"/>
    </xf>
    <xf numFmtId="0" fontId="58" fillId="5" borderId="69" xfId="0" applyFont="1" applyFill="1" applyBorder="1" applyAlignment="1">
      <alignment horizontal="right" vertical="center"/>
    </xf>
    <xf numFmtId="0" fontId="58" fillId="5" borderId="79" xfId="0" applyFont="1" applyFill="1" applyBorder="1" applyAlignment="1">
      <alignment horizontal="right" vertical="center"/>
    </xf>
    <xf numFmtId="0" fontId="58" fillId="5" borderId="69" xfId="0" applyFont="1" applyFill="1" applyBorder="1" applyAlignment="1">
      <alignment horizontal="center" vertical="center"/>
    </xf>
    <xf numFmtId="0" fontId="58" fillId="5" borderId="70" xfId="0" applyFont="1" applyFill="1" applyBorder="1" applyAlignment="1">
      <alignment horizontal="center" vertical="center"/>
    </xf>
    <xf numFmtId="0" fontId="58" fillId="5" borderId="79" xfId="0" applyFont="1" applyFill="1" applyBorder="1" applyAlignment="1">
      <alignment horizontal="center" vertical="center"/>
    </xf>
    <xf numFmtId="2" fontId="67" fillId="11" borderId="86" xfId="0" applyNumberFormat="1" applyFont="1" applyFill="1" applyBorder="1" applyAlignment="1">
      <alignment horizontal="right"/>
    </xf>
    <xf numFmtId="2" fontId="67" fillId="11" borderId="96" xfId="0" applyNumberFormat="1" applyFont="1" applyFill="1" applyBorder="1" applyAlignment="1">
      <alignment horizontal="right"/>
    </xf>
    <xf numFmtId="2" fontId="67" fillId="11" borderId="85" xfId="0" applyNumberFormat="1" applyFont="1" applyFill="1" applyBorder="1" applyAlignment="1">
      <alignment horizontal="right"/>
    </xf>
    <xf numFmtId="0" fontId="40" fillId="11" borderId="86" xfId="0" applyFont="1" applyFill="1" applyBorder="1" applyAlignment="1">
      <alignment horizontal="left"/>
    </xf>
    <xf numFmtId="0" fontId="40" fillId="11" borderId="96" xfId="0" applyFont="1" applyFill="1" applyBorder="1" applyAlignment="1">
      <alignment horizontal="left"/>
    </xf>
    <xf numFmtId="0" fontId="40" fillId="11" borderId="85" xfId="0" applyFont="1" applyFill="1" applyBorder="1" applyAlignment="1">
      <alignment horizontal="left"/>
    </xf>
    <xf numFmtId="0" fontId="67" fillId="11" borderId="72" xfId="0" applyFont="1" applyFill="1" applyBorder="1" applyAlignment="1">
      <alignment horizontal="center" vertical="center"/>
    </xf>
    <xf numFmtId="0" fontId="67" fillId="11" borderId="57" xfId="0" applyFont="1" applyFill="1" applyBorder="1" applyAlignment="1">
      <alignment horizontal="center" vertical="center"/>
    </xf>
    <xf numFmtId="0" fontId="67" fillId="11" borderId="69" xfId="0" applyFont="1" applyFill="1" applyBorder="1" applyAlignment="1">
      <alignment horizontal="center" vertical="center"/>
    </xf>
    <xf numFmtId="0" fontId="67" fillId="11" borderId="73" xfId="0" applyFont="1" applyFill="1" applyBorder="1" applyAlignment="1">
      <alignment horizontal="center" vertical="center"/>
    </xf>
    <xf numFmtId="0" fontId="67" fillId="11" borderId="44" xfId="0" applyFont="1" applyFill="1" applyBorder="1" applyAlignment="1">
      <alignment horizontal="center" vertical="center"/>
    </xf>
    <xf numFmtId="0" fontId="67" fillId="11" borderId="70" xfId="0" applyFont="1" applyFill="1" applyBorder="1" applyAlignment="1">
      <alignment horizontal="center" vertical="center"/>
    </xf>
    <xf numFmtId="0" fontId="76" fillId="11" borderId="44" xfId="0" applyFont="1" applyFill="1" applyBorder="1" applyAlignment="1">
      <alignment horizontal="center"/>
    </xf>
    <xf numFmtId="0" fontId="34" fillId="11" borderId="0" xfId="0" applyFont="1" applyFill="1" applyAlignment="1">
      <alignment horizontal="center" vertical="center"/>
    </xf>
    <xf numFmtId="0" fontId="71" fillId="9" borderId="44" xfId="0" applyFont="1" applyFill="1" applyBorder="1" applyAlignment="1" applyProtection="1">
      <alignment horizontal="left" vertical="center"/>
      <protection locked="0"/>
    </xf>
    <xf numFmtId="0" fontId="72" fillId="9" borderId="44" xfId="0" applyFont="1" applyFill="1" applyBorder="1" applyAlignment="1">
      <alignment horizontal="center" vertical="center"/>
    </xf>
    <xf numFmtId="0" fontId="72" fillId="9" borderId="45" xfId="0" applyFont="1" applyFill="1" applyBorder="1" applyAlignment="1">
      <alignment horizontal="center" vertical="center"/>
    </xf>
    <xf numFmtId="0" fontId="72" fillId="9" borderId="46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top"/>
    </xf>
    <xf numFmtId="2" fontId="35" fillId="2" borderId="44" xfId="3" applyNumberFormat="1" applyFont="1" applyFill="1" applyBorder="1" applyAlignment="1">
      <alignment horizontal="center" vertical="center"/>
    </xf>
    <xf numFmtId="2" fontId="67" fillId="11" borderId="86" xfId="3" applyNumberFormat="1" applyFont="1" applyFill="1" applyBorder="1" applyAlignment="1" applyProtection="1">
      <alignment horizontal="center" vertical="center"/>
      <protection locked="0"/>
    </xf>
    <xf numFmtId="2" fontId="67" fillId="11" borderId="96" xfId="3" applyNumberFormat="1" applyFont="1" applyFill="1" applyBorder="1" applyAlignment="1" applyProtection="1">
      <alignment horizontal="center" vertical="center"/>
      <protection locked="0"/>
    </xf>
    <xf numFmtId="2" fontId="67" fillId="11" borderId="85" xfId="3" applyNumberFormat="1" applyFont="1" applyFill="1" applyBorder="1" applyAlignment="1" applyProtection="1">
      <alignment horizontal="center" vertical="center"/>
      <protection locked="0"/>
    </xf>
    <xf numFmtId="0" fontId="32" fillId="2" borderId="111" xfId="0" applyFont="1" applyFill="1" applyBorder="1" applyAlignment="1">
      <alignment horizontal="center" vertical="top"/>
    </xf>
    <xf numFmtId="0" fontId="32" fillId="2" borderId="49" xfId="0" applyFont="1" applyFill="1" applyBorder="1" applyAlignment="1">
      <alignment horizontal="center" vertical="top"/>
    </xf>
    <xf numFmtId="0" fontId="32" fillId="2" borderId="112" xfId="0" applyFont="1" applyFill="1" applyBorder="1" applyAlignment="1">
      <alignment horizontal="center" vertical="top"/>
    </xf>
    <xf numFmtId="0" fontId="67" fillId="11" borderId="48" xfId="3" applyFont="1" applyFill="1" applyBorder="1" applyAlignment="1" applyProtection="1">
      <alignment horizontal="center" vertical="center"/>
      <protection locked="0"/>
    </xf>
    <xf numFmtId="0" fontId="67" fillId="11" borderId="49" xfId="3" applyFont="1" applyFill="1" applyBorder="1" applyAlignment="1" applyProtection="1">
      <alignment horizontal="center" vertical="center"/>
      <protection locked="0"/>
    </xf>
    <xf numFmtId="0" fontId="67" fillId="11" borderId="50" xfId="3" applyFont="1" applyFill="1" applyBorder="1" applyAlignment="1" applyProtection="1">
      <alignment horizontal="center" vertical="center"/>
      <protection locked="0"/>
    </xf>
    <xf numFmtId="0" fontId="67" fillId="11" borderId="51" xfId="3" applyFont="1" applyFill="1" applyBorder="1" applyAlignment="1" applyProtection="1">
      <alignment horizontal="center" vertical="center"/>
      <protection locked="0"/>
    </xf>
    <xf numFmtId="0" fontId="67" fillId="11" borderId="0" xfId="3" applyFont="1" applyFill="1" applyAlignment="1" applyProtection="1">
      <alignment horizontal="center" vertical="center"/>
      <protection locked="0"/>
    </xf>
    <xf numFmtId="0" fontId="67" fillId="11" borderId="52" xfId="3" applyFont="1" applyFill="1" applyBorder="1" applyAlignment="1" applyProtection="1">
      <alignment horizontal="center" vertical="center"/>
      <protection locked="0"/>
    </xf>
    <xf numFmtId="0" fontId="67" fillId="11" borderId="61" xfId="3" applyFont="1" applyFill="1" applyBorder="1" applyAlignment="1" applyProtection="1">
      <alignment horizontal="center" vertical="center"/>
      <protection locked="0"/>
    </xf>
    <xf numFmtId="0" fontId="67" fillId="11" borderId="62" xfId="3" applyFont="1" applyFill="1" applyBorder="1" applyAlignment="1" applyProtection="1">
      <alignment horizontal="center" vertical="center"/>
      <protection locked="0"/>
    </xf>
    <xf numFmtId="0" fontId="67" fillId="11" borderId="63" xfId="3" applyFont="1" applyFill="1" applyBorder="1" applyAlignment="1" applyProtection="1">
      <alignment horizontal="center" vertical="center"/>
      <protection locked="0"/>
    </xf>
    <xf numFmtId="0" fontId="58" fillId="2" borderId="0" xfId="0" applyFont="1" applyFill="1" applyAlignment="1">
      <alignment horizontal="left"/>
    </xf>
    <xf numFmtId="0" fontId="67" fillId="11" borderId="0" xfId="0" applyFont="1" applyFill="1" applyAlignment="1">
      <alignment horizontal="left"/>
    </xf>
    <xf numFmtId="0" fontId="67" fillId="11" borderId="104" xfId="0" applyFont="1" applyFill="1" applyBorder="1" applyAlignment="1">
      <alignment horizontal="center" vertical="center" wrapText="1"/>
    </xf>
    <xf numFmtId="0" fontId="67" fillId="11" borderId="105" xfId="0" applyFont="1" applyFill="1" applyBorder="1" applyAlignment="1">
      <alignment horizontal="center" vertical="center" wrapText="1"/>
    </xf>
    <xf numFmtId="14" fontId="33" fillId="11" borderId="77" xfId="0" applyNumberFormat="1" applyFont="1" applyFill="1" applyBorder="1" applyAlignment="1">
      <alignment horizontal="right" vertical="center"/>
    </xf>
    <xf numFmtId="14" fontId="33" fillId="11" borderId="109" xfId="0" applyNumberFormat="1" applyFont="1" applyFill="1" applyBorder="1" applyAlignment="1">
      <alignment horizontal="right" vertical="center"/>
    </xf>
    <xf numFmtId="14" fontId="33" fillId="11" borderId="78" xfId="0" applyNumberFormat="1" applyFont="1" applyFill="1" applyBorder="1" applyAlignment="1">
      <alignment horizontal="right" vertical="center"/>
    </xf>
    <xf numFmtId="0" fontId="67" fillId="11" borderId="111" xfId="0" applyFont="1" applyFill="1" applyBorder="1" applyAlignment="1">
      <alignment horizontal="center" vertical="center" wrapText="1"/>
    </xf>
    <xf numFmtId="0" fontId="67" fillId="11" borderId="49" xfId="0" applyFont="1" applyFill="1" applyBorder="1" applyAlignment="1">
      <alignment horizontal="center" vertical="center" wrapText="1"/>
    </xf>
    <xf numFmtId="0" fontId="67" fillId="11" borderId="112" xfId="0" applyFont="1" applyFill="1" applyBorder="1" applyAlignment="1">
      <alignment horizontal="center" vertical="center" wrapText="1"/>
    </xf>
    <xf numFmtId="0" fontId="67" fillId="11" borderId="121" xfId="0" applyFont="1" applyFill="1" applyBorder="1" applyAlignment="1">
      <alignment horizontal="center" vertical="center" wrapText="1"/>
    </xf>
    <xf numFmtId="0" fontId="67" fillId="11" borderId="0" xfId="0" applyFont="1" applyFill="1" applyAlignment="1">
      <alignment horizontal="center" vertical="center" wrapText="1"/>
    </xf>
    <xf numFmtId="0" fontId="67" fillId="11" borderId="116" xfId="0" applyFont="1" applyFill="1" applyBorder="1" applyAlignment="1">
      <alignment horizontal="center" vertical="center" wrapText="1"/>
    </xf>
    <xf numFmtId="0" fontId="67" fillId="11" borderId="106" xfId="0" applyFont="1" applyFill="1" applyBorder="1" applyAlignment="1">
      <alignment horizontal="center" vertical="center" wrapText="1"/>
    </xf>
    <xf numFmtId="0" fontId="67" fillId="11" borderId="47" xfId="0" applyFont="1" applyFill="1" applyBorder="1" applyAlignment="1">
      <alignment horizontal="center" vertical="center" wrapText="1"/>
    </xf>
    <xf numFmtId="0" fontId="67" fillId="11" borderId="113" xfId="0" applyFont="1" applyFill="1" applyBorder="1" applyAlignment="1">
      <alignment horizontal="center" vertical="center" wrapText="1"/>
    </xf>
    <xf numFmtId="2" fontId="35" fillId="2" borderId="111" xfId="3" applyNumberFormat="1" applyFont="1" applyFill="1" applyBorder="1" applyAlignment="1">
      <alignment horizontal="center" vertical="center"/>
    </xf>
    <xf numFmtId="2" fontId="35" fillId="2" borderId="49" xfId="3" applyNumberFormat="1" applyFont="1" applyFill="1" applyBorder="1" applyAlignment="1">
      <alignment horizontal="center" vertical="center"/>
    </xf>
    <xf numFmtId="2" fontId="35" fillId="2" borderId="112" xfId="3" applyNumberFormat="1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left"/>
    </xf>
    <xf numFmtId="0" fontId="66" fillId="11" borderId="5" xfId="0" applyFont="1" applyFill="1" applyBorder="1" applyAlignment="1">
      <alignment horizontal="center" vertical="center"/>
    </xf>
    <xf numFmtId="0" fontId="66" fillId="11" borderId="6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right" vertical="center"/>
    </xf>
    <xf numFmtId="4" fontId="38" fillId="2" borderId="25" xfId="0" applyNumberFormat="1" applyFont="1" applyFill="1" applyBorder="1" applyAlignment="1">
      <alignment horizontal="center" vertical="center"/>
    </xf>
    <xf numFmtId="4" fontId="38" fillId="2" borderId="28" xfId="0" applyNumberFormat="1" applyFont="1" applyFill="1" applyBorder="1" applyAlignment="1">
      <alignment horizontal="center" vertical="center"/>
    </xf>
    <xf numFmtId="4" fontId="38" fillId="2" borderId="32" xfId="0" applyNumberFormat="1" applyFont="1" applyFill="1" applyBorder="1" applyAlignment="1">
      <alignment horizontal="center" vertical="center"/>
    </xf>
    <xf numFmtId="4" fontId="38" fillId="2" borderId="35" xfId="0" applyNumberFormat="1" applyFont="1" applyFill="1" applyBorder="1" applyAlignment="1">
      <alignment horizontal="center" vertical="center"/>
    </xf>
    <xf numFmtId="0" fontId="38" fillId="2" borderId="30" xfId="0" applyFont="1" applyFill="1" applyBorder="1" applyAlignment="1">
      <alignment horizontal="left" vertical="center"/>
    </xf>
    <xf numFmtId="165" fontId="38" fillId="2" borderId="22" xfId="0" applyNumberFormat="1" applyFont="1" applyFill="1" applyBorder="1" applyAlignment="1">
      <alignment horizontal="center"/>
    </xf>
    <xf numFmtId="165" fontId="38" fillId="2" borderId="29" xfId="0" applyNumberFormat="1" applyFont="1" applyFill="1" applyBorder="1" applyAlignment="1">
      <alignment horizontal="center"/>
    </xf>
    <xf numFmtId="0" fontId="38" fillId="2" borderId="23" xfId="0" applyFont="1" applyFill="1" applyBorder="1" applyAlignment="1">
      <alignment horizontal="left" vertical="center"/>
    </xf>
    <xf numFmtId="166" fontId="38" fillId="2" borderId="24" xfId="0" applyNumberFormat="1" applyFont="1" applyFill="1" applyBorder="1" applyAlignment="1">
      <alignment horizontal="center"/>
    </xf>
    <xf numFmtId="166" fontId="38" fillId="2" borderId="31" xfId="0" applyNumberFormat="1" applyFont="1" applyFill="1" applyBorder="1" applyAlignment="1">
      <alignment horizontal="center"/>
    </xf>
    <xf numFmtId="0" fontId="38" fillId="2" borderId="25" xfId="0" applyFont="1" applyFill="1" applyBorder="1" applyAlignment="1">
      <alignment horizontal="left" vertical="center" wrapText="1"/>
    </xf>
    <xf numFmtId="0" fontId="38" fillId="2" borderId="26" xfId="0" applyFont="1" applyFill="1" applyBorder="1" applyAlignment="1">
      <alignment horizontal="left" vertical="center" wrapText="1"/>
    </xf>
    <xf numFmtId="0" fontId="38" fillId="2" borderId="27" xfId="0" applyFont="1" applyFill="1" applyBorder="1" applyAlignment="1">
      <alignment horizontal="left" vertical="center" wrapText="1"/>
    </xf>
    <xf numFmtId="0" fontId="38" fillId="2" borderId="32" xfId="0" applyFont="1" applyFill="1" applyBorder="1" applyAlignment="1">
      <alignment horizontal="left" vertical="center" wrapText="1"/>
    </xf>
    <xf numFmtId="0" fontId="38" fillId="2" borderId="33" xfId="0" applyFont="1" applyFill="1" applyBorder="1" applyAlignment="1">
      <alignment horizontal="left" vertical="center" wrapText="1"/>
    </xf>
    <xf numFmtId="0" fontId="38" fillId="2" borderId="34" xfId="0" applyFont="1" applyFill="1" applyBorder="1" applyAlignment="1">
      <alignment horizontal="left" vertical="center" wrapText="1"/>
    </xf>
    <xf numFmtId="4" fontId="38" fillId="2" borderId="27" xfId="0" applyNumberFormat="1" applyFont="1" applyFill="1" applyBorder="1" applyAlignment="1">
      <alignment horizontal="center" vertical="center"/>
    </xf>
    <xf numFmtId="4" fontId="38" fillId="2" borderId="34" xfId="0" applyNumberFormat="1" applyFont="1" applyFill="1" applyBorder="1" applyAlignment="1">
      <alignment horizontal="center" vertical="center"/>
    </xf>
    <xf numFmtId="0" fontId="56" fillId="2" borderId="0" xfId="0" applyFont="1" applyFill="1" applyAlignment="1">
      <alignment horizontal="left"/>
    </xf>
    <xf numFmtId="0" fontId="42" fillId="2" borderId="26" xfId="0" applyFont="1" applyFill="1" applyBorder="1" applyAlignment="1">
      <alignment horizontal="center"/>
    </xf>
    <xf numFmtId="0" fontId="42" fillId="2" borderId="130" xfId="0" applyFont="1" applyFill="1" applyBorder="1" applyAlignment="1">
      <alignment horizontal="center"/>
    </xf>
    <xf numFmtId="4" fontId="38" fillId="2" borderId="36" xfId="0" applyNumberFormat="1" applyFont="1" applyFill="1" applyBorder="1" applyAlignment="1">
      <alignment horizontal="center" vertical="center"/>
    </xf>
    <xf numFmtId="4" fontId="38" fillId="2" borderId="37" xfId="0" applyNumberFormat="1" applyFont="1" applyFill="1" applyBorder="1" applyAlignment="1">
      <alignment horizontal="center" vertical="center"/>
    </xf>
    <xf numFmtId="4" fontId="40" fillId="11" borderId="38" xfId="0" applyNumberFormat="1" applyFont="1" applyFill="1" applyBorder="1" applyAlignment="1">
      <alignment horizontal="center"/>
    </xf>
    <xf numFmtId="0" fontId="40" fillId="11" borderId="39" xfId="0" applyFont="1" applyFill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32" fillId="2" borderId="8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2" fillId="2" borderId="40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63" fillId="2" borderId="4" xfId="0" applyFont="1" applyFill="1" applyBorder="1" applyAlignment="1">
      <alignment horizontal="center"/>
    </xf>
    <xf numFmtId="167" fontId="63" fillId="2" borderId="4" xfId="0" applyNumberFormat="1" applyFont="1" applyFill="1" applyBorder="1" applyAlignment="1">
      <alignment horizontal="center"/>
    </xf>
    <xf numFmtId="0" fontId="67" fillId="11" borderId="0" xfId="0" applyFont="1" applyFill="1" applyAlignment="1">
      <alignment horizontal="center"/>
    </xf>
    <xf numFmtId="0" fontId="32" fillId="2" borderId="5" xfId="0" applyFont="1" applyFill="1" applyBorder="1" applyAlignment="1">
      <alignment horizontal="left"/>
    </xf>
    <xf numFmtId="0" fontId="32" fillId="2" borderId="5" xfId="0" applyFont="1" applyFill="1" applyBorder="1" applyAlignment="1">
      <alignment horizontal="center"/>
    </xf>
    <xf numFmtId="0" fontId="32" fillId="2" borderId="0" xfId="0" applyFont="1" applyFill="1" applyAlignment="1">
      <alignment horizontal="left"/>
    </xf>
    <xf numFmtId="0" fontId="11" fillId="3" borderId="0" xfId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0" fillId="2" borderId="45" xfId="0" applyFill="1" applyBorder="1" applyAlignment="1">
      <alignment horizontal="center" vertical="top"/>
    </xf>
    <xf numFmtId="0" fontId="0" fillId="2" borderId="46" xfId="0" applyFill="1" applyBorder="1" applyAlignment="1">
      <alignment horizontal="center" vertical="top"/>
    </xf>
    <xf numFmtId="0" fontId="0" fillId="2" borderId="81" xfId="0" applyFill="1" applyBorder="1" applyAlignment="1">
      <alignment horizontal="center" vertical="top"/>
    </xf>
    <xf numFmtId="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4" fontId="21" fillId="5" borderId="0" xfId="0" applyNumberFormat="1" applyFont="1" applyFill="1" applyAlignment="1">
      <alignment horizontal="right" vertical="center"/>
    </xf>
    <xf numFmtId="0" fontId="18" fillId="8" borderId="44" xfId="0" applyFont="1" applyFill="1" applyBorder="1" applyAlignment="1">
      <alignment horizontal="center" vertical="center" wrapText="1"/>
    </xf>
    <xf numFmtId="0" fontId="16" fillId="5" borderId="44" xfId="0" applyFont="1" applyFill="1" applyBorder="1" applyAlignment="1">
      <alignment horizontal="center" vertical="center"/>
    </xf>
    <xf numFmtId="0" fontId="18" fillId="8" borderId="44" xfId="0" applyFont="1" applyFill="1" applyBorder="1" applyAlignment="1">
      <alignment horizontal="center" vertical="center"/>
    </xf>
    <xf numFmtId="4" fontId="21" fillId="5" borderId="93" xfId="0" applyNumberFormat="1" applyFont="1" applyFill="1" applyBorder="1" applyAlignment="1">
      <alignment horizontal="right" vertical="center"/>
    </xf>
    <xf numFmtId="4" fontId="21" fillId="5" borderId="97" xfId="0" applyNumberFormat="1" applyFont="1" applyFill="1" applyBorder="1" applyAlignment="1">
      <alignment horizontal="right" vertical="center"/>
    </xf>
    <xf numFmtId="0" fontId="18" fillId="5" borderId="44" xfId="0" applyFont="1" applyFill="1" applyBorder="1" applyAlignment="1">
      <alignment horizontal="center" vertical="center" wrapText="1"/>
    </xf>
    <xf numFmtId="4" fontId="21" fillId="5" borderId="45" xfId="0" applyNumberFormat="1" applyFont="1" applyFill="1" applyBorder="1" applyAlignment="1">
      <alignment horizontal="center" vertical="center" wrapText="1"/>
    </xf>
    <xf numFmtId="4" fontId="21" fillId="5" borderId="81" xfId="0" applyNumberFormat="1" applyFont="1" applyFill="1" applyBorder="1" applyAlignment="1">
      <alignment horizontal="center" vertical="center" wrapText="1"/>
    </xf>
    <xf numFmtId="4" fontId="21" fillId="5" borderId="46" xfId="0" applyNumberFormat="1" applyFont="1" applyFill="1" applyBorder="1" applyAlignment="1">
      <alignment horizontal="center" vertical="center" wrapText="1"/>
    </xf>
  </cellXfs>
  <cellStyles count="4">
    <cellStyle name="Hypertextové prepojenie" xfId="1" builtinId="8"/>
    <cellStyle name="Normálna" xfId="0" builtinId="0"/>
    <cellStyle name="normálne_Zošit1" xfId="3" xr:uid="{197D899A-75F8-41BD-B3BF-7400412779C2}"/>
    <cellStyle name="Percentá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2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1D5A93"/>
      <color rgb="FFD9E9F7"/>
      <color rgb="FFD55B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27</xdr:row>
          <xdr:rowOff>123825</xdr:rowOff>
        </xdr:from>
        <xdr:to>
          <xdr:col>6</xdr:col>
          <xdr:colOff>161925</xdr:colOff>
          <xdr:row>29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 zálohou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27</xdr:row>
          <xdr:rowOff>123825</xdr:rowOff>
        </xdr:from>
        <xdr:to>
          <xdr:col>3</xdr:col>
          <xdr:colOff>390525</xdr:colOff>
          <xdr:row>29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Bez zálohy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282224</xdr:colOff>
      <xdr:row>1</xdr:row>
      <xdr:rowOff>159926</xdr:rowOff>
    </xdr:from>
    <xdr:to>
      <xdr:col>3</xdr:col>
      <xdr:colOff>165572</xdr:colOff>
      <xdr:row>1</xdr:row>
      <xdr:rowOff>585376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12520" y="376296"/>
          <a:ext cx="1219200" cy="42545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31</xdr:row>
          <xdr:rowOff>66675</xdr:rowOff>
        </xdr:from>
        <xdr:to>
          <xdr:col>5</xdr:col>
          <xdr:colOff>390525</xdr:colOff>
          <xdr:row>32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Nesúhlasím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31</xdr:row>
          <xdr:rowOff>66675</xdr:rowOff>
        </xdr:from>
        <xdr:to>
          <xdr:col>3</xdr:col>
          <xdr:colOff>390525</xdr:colOff>
          <xdr:row>32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Súhlasím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142873</xdr:colOff>
      <xdr:row>1</xdr:row>
      <xdr:rowOff>111760</xdr:rowOff>
    </xdr:from>
    <xdr:to>
      <xdr:col>3</xdr:col>
      <xdr:colOff>76198</xdr:colOff>
      <xdr:row>1</xdr:row>
      <xdr:rowOff>537210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6123" y="413385"/>
          <a:ext cx="1219200" cy="425450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16211</xdr:colOff>
      <xdr:row>1</xdr:row>
      <xdr:rowOff>218872</xdr:rowOff>
    </xdr:from>
    <xdr:to>
      <xdr:col>2</xdr:col>
      <xdr:colOff>603113</xdr:colOff>
      <xdr:row>1</xdr:row>
      <xdr:rowOff>644322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8509" y="437744"/>
          <a:ext cx="1219200" cy="425450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2</xdr:row>
      <xdr:rowOff>99060</xdr:rowOff>
    </xdr:from>
    <xdr:to>
      <xdr:col>2</xdr:col>
      <xdr:colOff>495300</xdr:colOff>
      <xdr:row>4</xdr:row>
      <xdr:rowOff>106680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9620" y="617220"/>
          <a:ext cx="1264920" cy="449580"/>
        </a:xfrm>
        <a:prstGeom prst="rect">
          <a:avLst/>
        </a:prstGeom>
        <a:ln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1</xdr:row>
      <xdr:rowOff>45720</xdr:rowOff>
    </xdr:from>
    <xdr:to>
      <xdr:col>3</xdr:col>
      <xdr:colOff>83820</xdr:colOff>
      <xdr:row>1</xdr:row>
      <xdr:rowOff>495300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6280" y="266700"/>
          <a:ext cx="1264920" cy="44958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stovnenahrady.sk/slovinsko.php" TargetMode="External"/><Relationship Id="rId13" Type="http://schemas.openxmlformats.org/officeDocument/2006/relationships/hyperlink" Target="https://www.cestovnenahrady.sk/ukrajina.php" TargetMode="External"/><Relationship Id="rId3" Type="http://schemas.openxmlformats.org/officeDocument/2006/relationships/hyperlink" Target="https://www.cestovnenahrady.sk/holandsko.php" TargetMode="External"/><Relationship Id="rId7" Type="http://schemas.openxmlformats.org/officeDocument/2006/relationships/hyperlink" Target="https://www.cestovnenahrady.sk/rakusko.php" TargetMode="External"/><Relationship Id="rId12" Type="http://schemas.openxmlformats.org/officeDocument/2006/relationships/hyperlink" Target="https://www.cestovnenahrady.sk/turecko.php" TargetMode="External"/><Relationship Id="rId2" Type="http://schemas.openxmlformats.org/officeDocument/2006/relationships/hyperlink" Target="https://www.cestovnenahrady.sk/francuzsko.php" TargetMode="External"/><Relationship Id="rId1" Type="http://schemas.openxmlformats.org/officeDocument/2006/relationships/hyperlink" Target="https://www.cestovnenahrady.sk/ceska-republika.php" TargetMode="External"/><Relationship Id="rId6" Type="http://schemas.openxmlformats.org/officeDocument/2006/relationships/hyperlink" Target="https://www.cestovnenahrady.sk/polsko.php" TargetMode="External"/><Relationship Id="rId11" Type="http://schemas.openxmlformats.org/officeDocument/2006/relationships/hyperlink" Target="https://www.cestovnenahrady.sk/taliansko.php" TargetMode="External"/><Relationship Id="rId5" Type="http://schemas.openxmlformats.org/officeDocument/2006/relationships/hyperlink" Target="https://www.cestovnenahrady.sk/nemecko.php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https://www.cestovnenahrady.sk/svajciarsko.php" TargetMode="External"/><Relationship Id="rId4" Type="http://schemas.openxmlformats.org/officeDocument/2006/relationships/hyperlink" Target="https://www.cestovnenahrady.sk/madarsko.php" TargetMode="External"/><Relationship Id="rId9" Type="http://schemas.openxmlformats.org/officeDocument/2006/relationships/hyperlink" Target="https://www.cestovnenahrady.sk/srbsko.php" TargetMode="External"/><Relationship Id="rId14" Type="http://schemas.openxmlformats.org/officeDocument/2006/relationships/hyperlink" Target="https://www.cestovnenahrady.sk/anglicko.php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C459-B167-4BAA-BEE7-CBE2EB38EA26}">
  <sheetPr codeName="Hárok1">
    <tabColor theme="7" tint="0.79998168889431442"/>
    <pageSetUpPr fitToPage="1"/>
  </sheetPr>
  <dimension ref="A1:Z61"/>
  <sheetViews>
    <sheetView zoomScale="81" zoomScaleNormal="81" workbookViewId="0">
      <selection activeCell="I35" sqref="I35:J35"/>
    </sheetView>
  </sheetViews>
  <sheetFormatPr defaultColWidth="0" defaultRowHeight="18.75" zeroHeight="1"/>
  <cols>
    <col min="1" max="1" width="9.140625" style="71" customWidth="1"/>
    <col min="2" max="2" width="10.140625" style="71" bestFit="1" customWidth="1"/>
    <col min="3" max="4" width="9.140625" style="71" customWidth="1"/>
    <col min="5" max="5" width="9.42578125" style="71" customWidth="1"/>
    <col min="6" max="6" width="11.85546875" style="71" bestFit="1" customWidth="1"/>
    <col min="7" max="7" width="9.140625" style="71" customWidth="1"/>
    <col min="8" max="8" width="11.85546875" style="71" customWidth="1"/>
    <col min="9" max="14" width="9.140625" style="71" customWidth="1"/>
    <col min="15" max="26" width="0" style="71" hidden="1" customWidth="1"/>
    <col min="27" max="16384" width="9.140625" style="71" hidden="1"/>
  </cols>
  <sheetData>
    <row r="1" spans="2:13" ht="19.5" thickBot="1"/>
    <row r="2" spans="2:13" ht="57.6" customHeight="1">
      <c r="B2" s="407" t="s">
        <v>0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9"/>
    </row>
    <row r="3" spans="2:13" ht="24" customHeight="1">
      <c r="B3" s="207" t="s">
        <v>1</v>
      </c>
      <c r="C3" s="205"/>
      <c r="D3" s="205"/>
      <c r="E3" s="205"/>
      <c r="F3" s="205"/>
      <c r="G3" s="206" t="s">
        <v>2</v>
      </c>
      <c r="H3" s="205"/>
      <c r="I3" s="205"/>
      <c r="J3" s="205"/>
      <c r="K3" s="206" t="s">
        <v>3</v>
      </c>
      <c r="L3" s="205"/>
      <c r="M3" s="208"/>
    </row>
    <row r="4" spans="2:13">
      <c r="B4" s="410"/>
      <c r="C4" s="411"/>
      <c r="D4" s="411"/>
      <c r="E4" s="411"/>
      <c r="F4" s="411"/>
      <c r="G4" s="403"/>
      <c r="H4" s="403"/>
      <c r="I4" s="403"/>
      <c r="J4" s="403"/>
      <c r="K4" s="81"/>
      <c r="L4" s="81"/>
      <c r="M4" s="82"/>
    </row>
    <row r="5" spans="2:13">
      <c r="B5" s="79" t="s">
        <v>4</v>
      </c>
      <c r="C5" s="106"/>
      <c r="D5" s="106"/>
      <c r="E5" s="106"/>
      <c r="F5" s="106"/>
      <c r="G5" s="106" t="s">
        <v>5</v>
      </c>
      <c r="H5" s="75"/>
      <c r="I5" s="75"/>
      <c r="J5" s="75"/>
      <c r="K5" s="75"/>
      <c r="L5" s="75"/>
      <c r="M5" s="80"/>
    </row>
    <row r="6" spans="2:13">
      <c r="B6" s="410"/>
      <c r="C6" s="411"/>
      <c r="D6" s="411"/>
      <c r="E6" s="411"/>
      <c r="F6" s="412"/>
      <c r="G6" s="413"/>
      <c r="H6" s="411"/>
      <c r="I6" s="411"/>
      <c r="J6" s="411"/>
      <c r="K6" s="411"/>
      <c r="L6" s="411"/>
      <c r="M6" s="414"/>
    </row>
    <row r="7" spans="2:13">
      <c r="B7" s="79" t="s">
        <v>6</v>
      </c>
      <c r="C7" s="75"/>
      <c r="D7" s="75"/>
      <c r="E7" s="75"/>
      <c r="F7" s="75"/>
      <c r="G7" s="106" t="s">
        <v>7</v>
      </c>
      <c r="H7" s="75"/>
      <c r="I7" s="75"/>
      <c r="J7" s="75"/>
      <c r="K7" s="75"/>
      <c r="L7" s="75"/>
      <c r="M7" s="80"/>
    </row>
    <row r="8" spans="2:13" ht="19.5" thickBot="1">
      <c r="B8" s="432"/>
      <c r="C8" s="433"/>
      <c r="D8" s="433"/>
      <c r="E8" s="433"/>
      <c r="F8" s="434"/>
      <c r="G8" s="209"/>
      <c r="H8" s="426"/>
      <c r="I8" s="427"/>
      <c r="J8" s="427"/>
      <c r="K8" s="427"/>
      <c r="L8" s="427"/>
      <c r="M8" s="428"/>
    </row>
    <row r="9" spans="2:13" ht="19.5" thickBot="1">
      <c r="B9" s="435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1"/>
    </row>
    <row r="10" spans="2:13">
      <c r="B10" s="424" t="s">
        <v>8</v>
      </c>
      <c r="C10" s="425"/>
      <c r="D10" s="425"/>
      <c r="E10" s="425"/>
      <c r="F10" s="420" t="s">
        <v>9</v>
      </c>
      <c r="G10" s="421"/>
      <c r="H10" s="425" t="s">
        <v>10</v>
      </c>
      <c r="I10" s="425"/>
      <c r="J10" s="425" t="s">
        <v>11</v>
      </c>
      <c r="K10" s="425"/>
      <c r="L10" s="425"/>
      <c r="M10" s="429"/>
    </row>
    <row r="11" spans="2:13">
      <c r="B11" s="83" t="s">
        <v>12</v>
      </c>
      <c r="C11" s="84" t="s">
        <v>13</v>
      </c>
      <c r="D11" s="415" t="s">
        <v>14</v>
      </c>
      <c r="E11" s="415"/>
      <c r="F11" s="422"/>
      <c r="G11" s="423"/>
      <c r="H11" s="415"/>
      <c r="I11" s="415"/>
      <c r="J11" s="84" t="s">
        <v>12</v>
      </c>
      <c r="K11" s="84" t="s">
        <v>13</v>
      </c>
      <c r="L11" s="415" t="s">
        <v>14</v>
      </c>
      <c r="M11" s="416"/>
    </row>
    <row r="12" spans="2:13" ht="19.5" customHeight="1">
      <c r="B12" s="85"/>
      <c r="C12" s="86"/>
      <c r="D12" s="348"/>
      <c r="E12" s="348"/>
      <c r="F12" s="348"/>
      <c r="G12" s="348"/>
      <c r="H12" s="348"/>
      <c r="I12" s="348"/>
      <c r="J12" s="87"/>
      <c r="K12" s="86"/>
      <c r="L12" s="348"/>
      <c r="M12" s="417"/>
    </row>
    <row r="13" spans="2:13">
      <c r="B13" s="88"/>
      <c r="C13" s="86"/>
      <c r="D13" s="372"/>
      <c r="E13" s="372"/>
      <c r="F13" s="372"/>
      <c r="G13" s="372"/>
      <c r="H13" s="374"/>
      <c r="I13" s="374"/>
      <c r="J13" s="89"/>
      <c r="K13" s="86"/>
      <c r="L13" s="372"/>
      <c r="M13" s="418"/>
    </row>
    <row r="14" spans="2:13" ht="21.6" customHeight="1" thickBot="1">
      <c r="B14" s="90"/>
      <c r="C14" s="91"/>
      <c r="D14" s="373"/>
      <c r="E14" s="373"/>
      <c r="F14" s="373"/>
      <c r="G14" s="373"/>
      <c r="H14" s="375"/>
      <c r="I14" s="375"/>
      <c r="J14" s="92"/>
      <c r="K14" s="91"/>
      <c r="L14" s="373"/>
      <c r="M14" s="419"/>
    </row>
    <row r="15" spans="2:13">
      <c r="B15" s="397" t="s">
        <v>15</v>
      </c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9"/>
    </row>
    <row r="16" spans="2:13" ht="19.5" thickBot="1">
      <c r="B16" s="400"/>
      <c r="C16" s="401"/>
      <c r="D16" s="401"/>
      <c r="E16" s="401"/>
      <c r="F16" s="401"/>
      <c r="G16" s="401"/>
      <c r="H16" s="401"/>
      <c r="I16" s="401"/>
      <c r="J16" s="401"/>
      <c r="K16" s="401"/>
      <c r="L16" s="401"/>
      <c r="M16" s="402"/>
    </row>
    <row r="17" spans="2:26" ht="19.7" customHeight="1">
      <c r="B17" s="394" t="s">
        <v>16</v>
      </c>
      <c r="C17" s="395"/>
      <c r="D17" s="395" t="s">
        <v>17</v>
      </c>
      <c r="E17" s="395"/>
      <c r="F17" s="395" t="s">
        <v>18</v>
      </c>
      <c r="G17" s="395"/>
      <c r="H17" s="390" t="s">
        <v>19</v>
      </c>
      <c r="I17" s="391"/>
      <c r="J17" s="390" t="s">
        <v>20</v>
      </c>
      <c r="K17" s="391"/>
      <c r="L17" s="395" t="s">
        <v>21</v>
      </c>
      <c r="M17" s="396"/>
    </row>
    <row r="18" spans="2:26">
      <c r="B18" s="362"/>
      <c r="C18" s="363"/>
      <c r="D18" s="364"/>
      <c r="E18" s="363"/>
      <c r="F18" s="364"/>
      <c r="G18" s="363"/>
      <c r="H18" s="364"/>
      <c r="I18" s="363"/>
      <c r="J18" s="364"/>
      <c r="K18" s="363"/>
      <c r="L18" s="364"/>
      <c r="M18" s="365"/>
    </row>
    <row r="19" spans="2:26">
      <c r="B19" s="362"/>
      <c r="C19" s="363"/>
      <c r="D19" s="364"/>
      <c r="E19" s="363"/>
      <c r="F19" s="364"/>
      <c r="G19" s="363"/>
      <c r="H19" s="364"/>
      <c r="I19" s="363"/>
      <c r="J19" s="364"/>
      <c r="K19" s="363"/>
      <c r="L19" s="364"/>
      <c r="M19" s="365"/>
    </row>
    <row r="20" spans="2:26">
      <c r="B20" s="362"/>
      <c r="C20" s="363"/>
      <c r="D20" s="364"/>
      <c r="E20" s="363"/>
      <c r="F20" s="364"/>
      <c r="G20" s="363"/>
      <c r="H20" s="364"/>
      <c r="I20" s="363"/>
      <c r="J20" s="364"/>
      <c r="K20" s="363"/>
      <c r="L20" s="364"/>
      <c r="M20" s="365"/>
    </row>
    <row r="21" spans="2:26">
      <c r="B21" s="362"/>
      <c r="C21" s="363"/>
      <c r="D21" s="364"/>
      <c r="E21" s="363"/>
      <c r="F21" s="364"/>
      <c r="G21" s="363"/>
      <c r="H21" s="364"/>
      <c r="I21" s="363"/>
      <c r="J21" s="364"/>
      <c r="K21" s="363"/>
      <c r="L21" s="364"/>
      <c r="M21" s="365"/>
    </row>
    <row r="22" spans="2:26">
      <c r="B22" s="362"/>
      <c r="C22" s="363"/>
      <c r="D22" s="364"/>
      <c r="E22" s="363"/>
      <c r="F22" s="364"/>
      <c r="G22" s="363"/>
      <c r="H22" s="364"/>
      <c r="I22" s="363"/>
      <c r="J22" s="364"/>
      <c r="K22" s="363"/>
      <c r="L22" s="364"/>
      <c r="M22" s="365"/>
    </row>
    <row r="23" spans="2:26">
      <c r="B23" s="362"/>
      <c r="C23" s="363"/>
      <c r="D23" s="364"/>
      <c r="E23" s="363"/>
      <c r="F23" s="364"/>
      <c r="G23" s="363"/>
      <c r="H23" s="364"/>
      <c r="I23" s="363"/>
      <c r="J23" s="364"/>
      <c r="K23" s="363"/>
      <c r="L23" s="364"/>
      <c r="M23" s="365"/>
    </row>
    <row r="24" spans="2:26">
      <c r="B24" s="362"/>
      <c r="C24" s="363"/>
      <c r="D24" s="364"/>
      <c r="E24" s="363"/>
      <c r="F24" s="364"/>
      <c r="G24" s="363"/>
      <c r="H24" s="364"/>
      <c r="I24" s="363"/>
      <c r="J24" s="364"/>
      <c r="K24" s="363"/>
      <c r="L24" s="364"/>
      <c r="M24" s="365"/>
    </row>
    <row r="25" spans="2:26">
      <c r="B25" s="94"/>
      <c r="C25" s="95"/>
      <c r="D25" s="364"/>
      <c r="E25" s="363"/>
      <c r="F25" s="96"/>
      <c r="G25" s="95"/>
      <c r="H25" s="96"/>
      <c r="I25" s="95"/>
      <c r="J25" s="96"/>
      <c r="K25" s="95"/>
      <c r="L25" s="96"/>
      <c r="M25" s="97"/>
    </row>
    <row r="26" spans="2:26">
      <c r="B26" s="362"/>
      <c r="C26" s="363"/>
      <c r="D26" s="364"/>
      <c r="E26" s="363"/>
      <c r="F26" s="364"/>
      <c r="G26" s="363"/>
      <c r="H26" s="364"/>
      <c r="I26" s="363"/>
      <c r="J26" s="364"/>
      <c r="K26" s="363"/>
      <c r="L26" s="364"/>
      <c r="M26" s="365"/>
    </row>
    <row r="27" spans="2:26" ht="19.5" thickBot="1">
      <c r="B27" s="369"/>
      <c r="C27" s="356"/>
      <c r="D27" s="355"/>
      <c r="E27" s="356"/>
      <c r="F27" s="355"/>
      <c r="G27" s="356"/>
      <c r="H27" s="355"/>
      <c r="I27" s="356"/>
      <c r="J27" s="355"/>
      <c r="K27" s="356"/>
      <c r="L27" s="355"/>
      <c r="M27" s="376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</row>
    <row r="28" spans="2:26">
      <c r="B28" s="210"/>
      <c r="C28" s="98"/>
      <c r="D28" s="98"/>
      <c r="E28" s="98"/>
      <c r="F28" s="98"/>
      <c r="G28" s="113"/>
      <c r="H28" s="113"/>
      <c r="I28" s="113"/>
      <c r="J28" s="113"/>
      <c r="K28" s="113"/>
      <c r="L28" s="113"/>
      <c r="M28" s="114"/>
    </row>
    <row r="29" spans="2:26">
      <c r="B29" s="93"/>
      <c r="C29" s="108"/>
      <c r="F29" s="108"/>
      <c r="G29" s="360" t="s">
        <v>22</v>
      </c>
      <c r="H29" s="360"/>
      <c r="I29" s="361"/>
      <c r="J29" s="361"/>
      <c r="K29" s="120" t="s">
        <v>23</v>
      </c>
      <c r="L29" s="106"/>
      <c r="M29" s="211"/>
    </row>
    <row r="30" spans="2:26">
      <c r="B30" s="212"/>
      <c r="G30" s="359" t="s">
        <v>24</v>
      </c>
      <c r="H30" s="359"/>
      <c r="I30" s="357"/>
      <c r="J30" s="357"/>
      <c r="K30" s="110"/>
      <c r="M30" s="78"/>
    </row>
    <row r="31" spans="2:26">
      <c r="B31" s="77"/>
      <c r="G31" s="360"/>
      <c r="H31" s="360"/>
      <c r="I31" s="371"/>
      <c r="J31" s="371"/>
      <c r="K31" s="110"/>
      <c r="M31" s="78"/>
    </row>
    <row r="32" spans="2:26">
      <c r="B32" s="77"/>
      <c r="D32" s="108"/>
      <c r="F32" s="111" t="s">
        <v>25</v>
      </c>
      <c r="G32" s="360" t="s">
        <v>26</v>
      </c>
      <c r="H32" s="360"/>
      <c r="I32" s="357">
        <f>SUM('s.3 - výdavky'!H3:I3)</f>
        <v>0</v>
      </c>
      <c r="J32" s="357"/>
      <c r="K32" s="110"/>
      <c r="M32" s="78"/>
    </row>
    <row r="33" spans="2:13">
      <c r="B33" s="77"/>
      <c r="G33" s="360" t="s">
        <v>27</v>
      </c>
      <c r="H33" s="360"/>
      <c r="I33" s="357">
        <f>SUM('s.3 - výdavky'!H38:I38)</f>
        <v>0</v>
      </c>
      <c r="J33" s="357"/>
      <c r="K33" s="110"/>
      <c r="M33" s="78"/>
    </row>
    <row r="34" spans="2:13">
      <c r="B34" s="77"/>
      <c r="G34" s="360" t="s">
        <v>28</v>
      </c>
      <c r="H34" s="360"/>
      <c r="I34" s="357">
        <f>SUM('s.3 - výdavky'!H47:I47)</f>
        <v>0</v>
      </c>
      <c r="J34" s="357"/>
      <c r="K34" s="110"/>
      <c r="M34" s="78"/>
    </row>
    <row r="35" spans="2:13">
      <c r="B35" s="77"/>
      <c r="G35" s="360" t="s">
        <v>29</v>
      </c>
      <c r="H35" s="360"/>
      <c r="I35" s="357">
        <f>'s.4 - stravné tuzem.'!$H$85</f>
        <v>0</v>
      </c>
      <c r="J35" s="357"/>
      <c r="K35" s="110"/>
      <c r="M35" s="78"/>
    </row>
    <row r="36" spans="2:13">
      <c r="B36" s="77"/>
      <c r="G36" s="360" t="s">
        <v>30</v>
      </c>
      <c r="H36" s="360"/>
      <c r="I36" s="357">
        <f>SUM('s.4 - stravné zahr.'!H110:I110)</f>
        <v>0</v>
      </c>
      <c r="J36" s="357"/>
      <c r="K36" s="110"/>
      <c r="M36" s="78"/>
    </row>
    <row r="37" spans="2:13">
      <c r="B37" s="77"/>
      <c r="F37" s="360" t="s">
        <v>31</v>
      </c>
      <c r="G37" s="360"/>
      <c r="H37" s="360"/>
      <c r="I37" s="357">
        <f>'s.4 - stravné tuzem.'!$H$86</f>
        <v>0</v>
      </c>
      <c r="J37" s="357"/>
      <c r="K37" s="110"/>
      <c r="M37" s="78"/>
    </row>
    <row r="38" spans="2:13">
      <c r="B38" s="77"/>
      <c r="F38" s="360" t="s">
        <v>32</v>
      </c>
      <c r="G38" s="360"/>
      <c r="H38" s="360"/>
      <c r="I38" s="357">
        <f>SUM('s.4 - stravné zahr.'!H111:I111)</f>
        <v>0</v>
      </c>
      <c r="J38" s="357"/>
      <c r="K38" s="110"/>
      <c r="M38" s="78"/>
    </row>
    <row r="39" spans="2:13">
      <c r="B39" s="77"/>
      <c r="F39" s="109"/>
      <c r="G39" s="359" t="s">
        <v>33</v>
      </c>
      <c r="H39" s="359"/>
      <c r="I39" s="358">
        <f>SUM(I32:J38)</f>
        <v>0</v>
      </c>
      <c r="J39" s="358"/>
      <c r="K39" s="110"/>
      <c r="M39" s="78"/>
    </row>
    <row r="40" spans="2:13">
      <c r="B40" s="77"/>
      <c r="G40" s="359" t="s">
        <v>34</v>
      </c>
      <c r="H40" s="359"/>
      <c r="I40" s="358">
        <f>I30-I39</f>
        <v>0</v>
      </c>
      <c r="J40" s="358"/>
      <c r="K40" s="110"/>
      <c r="M40" s="78"/>
    </row>
    <row r="41" spans="2:13" ht="19.7" customHeight="1" thickBot="1">
      <c r="B41" s="404" t="s">
        <v>307</v>
      </c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6"/>
    </row>
    <row r="42" spans="2:13" ht="19.5" thickBot="1">
      <c r="B42" s="367"/>
      <c r="C42" s="368"/>
      <c r="D42" s="368"/>
      <c r="E42" s="368"/>
      <c r="F42" s="368"/>
      <c r="G42" s="368"/>
      <c r="H42" s="392"/>
      <c r="I42" s="392"/>
      <c r="J42" s="392"/>
      <c r="K42" s="392"/>
      <c r="L42" s="392"/>
      <c r="M42" s="393"/>
    </row>
    <row r="43" spans="2:13">
      <c r="B43" s="388"/>
      <c r="C43" s="389"/>
      <c r="D43" s="389"/>
      <c r="E43" s="389"/>
      <c r="F43" s="98"/>
      <c r="G43" s="99"/>
      <c r="H43" s="98"/>
      <c r="I43" s="98"/>
      <c r="J43" s="98"/>
      <c r="K43" s="98"/>
      <c r="L43" s="98"/>
      <c r="M43" s="100"/>
    </row>
    <row r="44" spans="2:13">
      <c r="B44" s="377" t="s">
        <v>35</v>
      </c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9"/>
    </row>
    <row r="45" spans="2:13">
      <c r="B45" s="101"/>
      <c r="C45" s="112"/>
      <c r="D45" s="112"/>
      <c r="E45" s="102"/>
      <c r="F45" s="103"/>
      <c r="G45" s="103"/>
      <c r="H45" s="103"/>
      <c r="I45" s="103"/>
      <c r="J45" s="103"/>
      <c r="M45" s="78"/>
    </row>
    <row r="46" spans="2:13">
      <c r="B46" s="380" t="s">
        <v>36</v>
      </c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2"/>
    </row>
    <row r="47" spans="2:13">
      <c r="B47" s="385" t="s">
        <v>37</v>
      </c>
      <c r="C47" s="386"/>
      <c r="D47" s="386"/>
      <c r="E47" s="386"/>
      <c r="F47" s="386"/>
      <c r="G47" s="386"/>
      <c r="H47" s="386"/>
      <c r="I47" s="386"/>
      <c r="J47" s="386"/>
      <c r="K47" s="386"/>
      <c r="L47" s="386"/>
      <c r="M47" s="387"/>
    </row>
    <row r="48" spans="2:13" ht="19.5" thickBot="1">
      <c r="B48" s="383"/>
      <c r="C48" s="384"/>
      <c r="D48" s="384"/>
      <c r="E48" s="384"/>
      <c r="F48" s="384"/>
      <c r="G48" s="104"/>
      <c r="H48" s="104"/>
      <c r="I48" s="104"/>
      <c r="J48" s="104"/>
      <c r="K48" s="104"/>
      <c r="L48" s="104"/>
      <c r="M48" s="105"/>
    </row>
    <row r="49" spans="2:13" ht="19.5" thickBot="1">
      <c r="B49" s="213"/>
      <c r="C49" s="214"/>
      <c r="D49" s="214"/>
      <c r="E49" s="214"/>
      <c r="F49" s="214"/>
      <c r="G49" s="215"/>
      <c r="H49" s="215"/>
      <c r="I49" s="215"/>
      <c r="J49" s="215"/>
      <c r="K49" s="215"/>
      <c r="L49" s="215"/>
      <c r="M49" s="216"/>
    </row>
    <row r="50" spans="2:13">
      <c r="B50" s="388"/>
      <c r="C50" s="389"/>
      <c r="D50" s="389"/>
      <c r="E50" s="389"/>
      <c r="F50" s="98"/>
      <c r="G50" s="99"/>
      <c r="H50" s="98"/>
      <c r="I50" s="98"/>
      <c r="J50" s="98"/>
      <c r="K50" s="98"/>
      <c r="L50" s="98"/>
      <c r="M50" s="100"/>
    </row>
    <row r="51" spans="2:13">
      <c r="B51" s="377" t="s">
        <v>38</v>
      </c>
      <c r="C51" s="378"/>
      <c r="D51" s="378"/>
      <c r="E51" s="378"/>
      <c r="F51" s="378"/>
      <c r="G51" s="378"/>
      <c r="H51" s="378"/>
      <c r="I51" s="378"/>
      <c r="J51" s="378"/>
      <c r="K51" s="378"/>
      <c r="L51" s="378"/>
      <c r="M51" s="379"/>
    </row>
    <row r="52" spans="2:13">
      <c r="B52" s="101"/>
      <c r="C52" s="112"/>
      <c r="D52" s="112"/>
      <c r="E52" s="112"/>
      <c r="F52" s="103"/>
      <c r="G52" s="103"/>
      <c r="H52" s="103"/>
      <c r="I52" s="103"/>
      <c r="M52" s="78"/>
    </row>
    <row r="53" spans="2:13">
      <c r="B53" s="380" t="s">
        <v>39</v>
      </c>
      <c r="C53" s="381"/>
      <c r="D53" s="381"/>
      <c r="E53" s="381"/>
      <c r="F53" s="381"/>
      <c r="G53" s="381"/>
      <c r="H53" s="381"/>
      <c r="I53" s="381"/>
      <c r="J53" s="381"/>
      <c r="K53" s="381"/>
      <c r="L53" s="381"/>
      <c r="M53" s="382"/>
    </row>
    <row r="54" spans="2:13" ht="19.5" thickBot="1">
      <c r="B54" s="383"/>
      <c r="C54" s="384"/>
      <c r="D54" s="384"/>
      <c r="E54" s="384"/>
      <c r="F54" s="384"/>
      <c r="G54" s="104"/>
      <c r="H54" s="104"/>
      <c r="I54" s="104"/>
      <c r="J54" s="104"/>
      <c r="K54" s="104"/>
      <c r="L54" s="104"/>
      <c r="M54" s="105"/>
    </row>
    <row r="55" spans="2:13">
      <c r="G55" s="366"/>
      <c r="H55" s="366"/>
      <c r="I55" s="366"/>
      <c r="J55" s="366"/>
      <c r="K55" s="366"/>
    </row>
    <row r="56" spans="2:13">
      <c r="G56" s="366"/>
      <c r="H56" s="366"/>
      <c r="I56" s="366"/>
      <c r="J56" s="366"/>
      <c r="K56" s="366"/>
    </row>
    <row r="57" spans="2:13"/>
    <row r="58" spans="2:13"/>
    <row r="59" spans="2:13">
      <c r="M59" s="76" t="s">
        <v>40</v>
      </c>
    </row>
    <row r="60" spans="2:13"/>
    <row r="61" spans="2:13"/>
  </sheetData>
  <dataConsolidate/>
  <mergeCells count="128">
    <mergeCell ref="B15:M16"/>
    <mergeCell ref="G4:J4"/>
    <mergeCell ref="B41:M41"/>
    <mergeCell ref="B2:M2"/>
    <mergeCell ref="B4:F4"/>
    <mergeCell ref="B6:F6"/>
    <mergeCell ref="G6:M6"/>
    <mergeCell ref="L11:M11"/>
    <mergeCell ref="L12:M12"/>
    <mergeCell ref="L13:M13"/>
    <mergeCell ref="L14:M14"/>
    <mergeCell ref="F10:G11"/>
    <mergeCell ref="B10:E10"/>
    <mergeCell ref="H10:I11"/>
    <mergeCell ref="D11:E11"/>
    <mergeCell ref="D12:E12"/>
    <mergeCell ref="D13:E13"/>
    <mergeCell ref="H8:M8"/>
    <mergeCell ref="J10:M10"/>
    <mergeCell ref="G9:M9"/>
    <mergeCell ref="B8:F8"/>
    <mergeCell ref="B9:F9"/>
    <mergeCell ref="F12:G12"/>
    <mergeCell ref="H12:I12"/>
    <mergeCell ref="J20:K20"/>
    <mergeCell ref="B51:M51"/>
    <mergeCell ref="B53:M53"/>
    <mergeCell ref="B54:F54"/>
    <mergeCell ref="H42:M42"/>
    <mergeCell ref="B43:E43"/>
    <mergeCell ref="B17:C17"/>
    <mergeCell ref="D17:E17"/>
    <mergeCell ref="F17:G17"/>
    <mergeCell ref="L17:M17"/>
    <mergeCell ref="J19:K19"/>
    <mergeCell ref="F20:G20"/>
    <mergeCell ref="F21:G21"/>
    <mergeCell ref="F22:G22"/>
    <mergeCell ref="F23:G23"/>
    <mergeCell ref="L19:M19"/>
    <mergeCell ref="B26:C26"/>
    <mergeCell ref="D26:E26"/>
    <mergeCell ref="F26:G26"/>
    <mergeCell ref="H26:I26"/>
    <mergeCell ref="J26:K26"/>
    <mergeCell ref="L26:M26"/>
    <mergeCell ref="F24:G24"/>
    <mergeCell ref="H21:I21"/>
    <mergeCell ref="H20:I20"/>
    <mergeCell ref="G56:K56"/>
    <mergeCell ref="N27:Z27"/>
    <mergeCell ref="I31:J31"/>
    <mergeCell ref="F13:G13"/>
    <mergeCell ref="F14:G14"/>
    <mergeCell ref="H13:I13"/>
    <mergeCell ref="H14:I14"/>
    <mergeCell ref="L27:M27"/>
    <mergeCell ref="I30:J30"/>
    <mergeCell ref="B44:M44"/>
    <mergeCell ref="B46:M46"/>
    <mergeCell ref="B48:F48"/>
    <mergeCell ref="B47:M47"/>
    <mergeCell ref="B50:E50"/>
    <mergeCell ref="D14:E14"/>
    <mergeCell ref="B18:C18"/>
    <mergeCell ref="D18:E18"/>
    <mergeCell ref="F18:G18"/>
    <mergeCell ref="L18:M18"/>
    <mergeCell ref="H17:I17"/>
    <mergeCell ref="H18:I18"/>
    <mergeCell ref="J17:K17"/>
    <mergeCell ref="J18:K18"/>
    <mergeCell ref="G55:K55"/>
    <mergeCell ref="L20:M20"/>
    <mergeCell ref="J21:K21"/>
    <mergeCell ref="B42:G42"/>
    <mergeCell ref="B19:C19"/>
    <mergeCell ref="D19:E19"/>
    <mergeCell ref="F19:G19"/>
    <mergeCell ref="B27:C27"/>
    <mergeCell ref="D27:E27"/>
    <mergeCell ref="F27:G27"/>
    <mergeCell ref="H19:I19"/>
    <mergeCell ref="D25:E25"/>
    <mergeCell ref="I32:J32"/>
    <mergeCell ref="I33:J33"/>
    <mergeCell ref="I34:J34"/>
    <mergeCell ref="I37:J37"/>
    <mergeCell ref="J24:K24"/>
    <mergeCell ref="L24:M24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L21:M21"/>
    <mergeCell ref="J22:K22"/>
    <mergeCell ref="L22:M22"/>
    <mergeCell ref="J23:K23"/>
    <mergeCell ref="L23:M23"/>
    <mergeCell ref="H22:I22"/>
    <mergeCell ref="H23:I23"/>
    <mergeCell ref="H24:I24"/>
    <mergeCell ref="H27:I27"/>
    <mergeCell ref="J27:K27"/>
    <mergeCell ref="I38:J38"/>
    <mergeCell ref="I40:J40"/>
    <mergeCell ref="I35:J35"/>
    <mergeCell ref="I36:J36"/>
    <mergeCell ref="G30:H30"/>
    <mergeCell ref="G31:H31"/>
    <mergeCell ref="G32:H32"/>
    <mergeCell ref="G33:H33"/>
    <mergeCell ref="G34:H34"/>
    <mergeCell ref="G35:H35"/>
    <mergeCell ref="G36:H36"/>
    <mergeCell ref="G40:H40"/>
    <mergeCell ref="F37:H37"/>
    <mergeCell ref="F38:H38"/>
    <mergeCell ref="G39:H39"/>
    <mergeCell ref="I39:J39"/>
    <mergeCell ref="G29:H29"/>
    <mergeCell ref="I29:J29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&amp;RStrana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5</xdr:col>
                    <xdr:colOff>9525</xdr:colOff>
                    <xdr:row>27</xdr:row>
                    <xdr:rowOff>123825</xdr:rowOff>
                  </from>
                  <to>
                    <xdr:col>6</xdr:col>
                    <xdr:colOff>161925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66675</xdr:colOff>
                    <xdr:row>27</xdr:row>
                    <xdr:rowOff>123825</xdr:rowOff>
                  </from>
                  <to>
                    <xdr:col>3</xdr:col>
                    <xdr:colOff>390525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DC80C3-E799-49DE-A133-39545C57B571}">
          <x14:formula1>
            <xm:f>'pomocný hárok'!$F$1:$F$13</xm:f>
          </x14:formula1>
          <xm:sqref>G6:M6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4FA4-1281-4B52-95E3-76157D3764A8}">
  <sheetPr>
    <tabColor theme="7" tint="0.79998168889431442"/>
  </sheetPr>
  <dimension ref="A1:C18"/>
  <sheetViews>
    <sheetView workbookViewId="0">
      <selection activeCell="H24" sqref="H24"/>
    </sheetView>
  </sheetViews>
  <sheetFormatPr defaultColWidth="9.140625" defaultRowHeight="15"/>
  <cols>
    <col min="1" max="1" width="51.42578125" style="1" customWidth="1"/>
    <col min="2" max="2" width="38.85546875" style="1" customWidth="1"/>
    <col min="3" max="16384" width="9.140625" style="1"/>
  </cols>
  <sheetData>
    <row r="1" spans="1:3" ht="34.5" customHeight="1">
      <c r="A1" s="645" t="s">
        <v>263</v>
      </c>
      <c r="B1" s="645"/>
      <c r="C1" s="645"/>
    </row>
    <row r="2" spans="1:3" ht="16.5">
      <c r="A2" s="68"/>
    </row>
    <row r="3" spans="1:3" ht="15.75" thickBot="1">
      <c r="A3" s="69" t="s">
        <v>264</v>
      </c>
      <c r="B3" s="69" t="s">
        <v>265</v>
      </c>
    </row>
    <row r="4" spans="1:3" ht="15.75" thickBot="1">
      <c r="A4" s="5" t="s">
        <v>266</v>
      </c>
      <c r="B4" s="6">
        <v>0</v>
      </c>
    </row>
    <row r="5" spans="1:3" ht="15.75" thickBot="1">
      <c r="A5" s="5" t="s">
        <v>267</v>
      </c>
      <c r="B5" s="6">
        <v>5.0999999999999996</v>
      </c>
    </row>
    <row r="6" spans="1:3" ht="15.75" thickBot="1">
      <c r="A6" s="5" t="s">
        <v>268</v>
      </c>
      <c r="B6" s="6">
        <v>7.6</v>
      </c>
    </row>
    <row r="7" spans="1:3" ht="15.75" thickBot="1">
      <c r="A7" s="5" t="s">
        <v>269</v>
      </c>
      <c r="B7" s="6">
        <v>11.6</v>
      </c>
    </row>
    <row r="9" spans="1:3" ht="34.5" customHeight="1">
      <c r="A9" s="645" t="s">
        <v>270</v>
      </c>
      <c r="B9" s="645"/>
      <c r="C9" s="645"/>
    </row>
    <row r="10" spans="1:3" ht="16.5">
      <c r="A10" s="68"/>
    </row>
    <row r="11" spans="1:3" ht="15.75" thickBot="1">
      <c r="A11" s="70" t="s">
        <v>271</v>
      </c>
      <c r="B11" s="69" t="s">
        <v>272</v>
      </c>
      <c r="C11" s="70"/>
    </row>
    <row r="12" spans="1:3" ht="15.75" thickBot="1">
      <c r="A12" s="5" t="s">
        <v>113</v>
      </c>
      <c r="B12" s="7">
        <v>0.25</v>
      </c>
      <c r="C12" s="6"/>
    </row>
    <row r="13" spans="1:3" ht="15.75" thickBot="1">
      <c r="A13" s="5" t="s">
        <v>114</v>
      </c>
      <c r="B13" s="7">
        <v>0.4</v>
      </c>
      <c r="C13" s="6"/>
    </row>
    <row r="14" spans="1:3" ht="15.75" thickBot="1">
      <c r="A14" s="5" t="s">
        <v>115</v>
      </c>
      <c r="B14" s="7">
        <v>0.35</v>
      </c>
      <c r="C14" s="6"/>
    </row>
    <row r="15" spans="1:3" ht="15.75" thickBot="1">
      <c r="A15" s="5" t="s">
        <v>273</v>
      </c>
      <c r="B15" s="7">
        <v>0.65</v>
      </c>
      <c r="C15" s="6"/>
    </row>
    <row r="16" spans="1:3" ht="15.75" thickBot="1">
      <c r="A16" s="5" t="s">
        <v>274</v>
      </c>
      <c r="B16" s="7">
        <v>0.6</v>
      </c>
      <c r="C16" s="6"/>
    </row>
    <row r="17" spans="1:3" ht="15.75" thickBot="1">
      <c r="A17" s="5" t="s">
        <v>275</v>
      </c>
      <c r="B17" s="7">
        <v>0.75</v>
      </c>
      <c r="C17" s="6"/>
    </row>
    <row r="18" spans="1:3" ht="15.75" thickBot="1">
      <c r="A18" s="5" t="s">
        <v>276</v>
      </c>
      <c r="B18" s="7">
        <v>1</v>
      </c>
      <c r="C18" s="6"/>
    </row>
  </sheetData>
  <mergeCells count="2">
    <mergeCell ref="A9:C9"/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3840E-6B6C-4AFD-8F53-CF1C6DEF34A2}">
  <sheetPr>
    <tabColor theme="7" tint="0.79998168889431442"/>
  </sheetPr>
  <dimension ref="A1:T47"/>
  <sheetViews>
    <sheetView zoomScale="90" zoomScaleNormal="90" workbookViewId="0">
      <selection activeCell="M22" sqref="M22"/>
    </sheetView>
  </sheetViews>
  <sheetFormatPr defaultColWidth="9.140625" defaultRowHeight="15"/>
  <cols>
    <col min="1" max="1" width="19.140625" style="1" customWidth="1"/>
    <col min="2" max="2" width="14.5703125" style="1" customWidth="1"/>
    <col min="3" max="3" width="38" style="1" customWidth="1"/>
    <col min="4" max="4" width="8.140625" style="1" bestFit="1" customWidth="1"/>
    <col min="5" max="5" width="17.85546875" style="1" customWidth="1"/>
    <col min="6" max="6" width="16.140625" style="1" customWidth="1"/>
    <col min="7" max="7" width="9.140625" style="1" customWidth="1"/>
    <col min="8" max="8" width="6.42578125" style="1" customWidth="1"/>
    <col min="9" max="10" width="13.85546875" style="1" customWidth="1"/>
    <col min="11" max="11" width="12.85546875" style="1" customWidth="1"/>
    <col min="12" max="12" width="13.5703125" style="1" customWidth="1"/>
    <col min="13" max="13" width="23.85546875" style="1" customWidth="1"/>
    <col min="14" max="14" width="7.5703125" style="1" customWidth="1"/>
    <col min="15" max="15" width="6.85546875" style="1" customWidth="1"/>
    <col min="16" max="16" width="8.5703125" style="1" customWidth="1"/>
    <col min="17" max="17" width="9.140625" style="1"/>
    <col min="18" max="18" width="8.5703125" style="1" customWidth="1"/>
    <col min="19" max="16384" width="9.140625" style="1"/>
  </cols>
  <sheetData>
    <row r="1" spans="1:20" ht="23.25">
      <c r="A1" s="50" t="s">
        <v>277</v>
      </c>
      <c r="B1" s="47"/>
      <c r="G1" s="3"/>
      <c r="H1" s="3"/>
      <c r="I1" s="3"/>
      <c r="J1" s="3"/>
      <c r="K1" s="3"/>
      <c r="L1" s="3"/>
      <c r="M1" s="3"/>
    </row>
    <row r="2" spans="1:20">
      <c r="A2" s="40" t="s">
        <v>278</v>
      </c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>
      <c r="A3" s="40" t="s">
        <v>279</v>
      </c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9" customFormat="1" ht="24">
      <c r="A4" s="653" t="s">
        <v>173</v>
      </c>
      <c r="B4" s="653"/>
      <c r="C4" s="20" t="s">
        <v>280</v>
      </c>
      <c r="D4" s="20" t="s">
        <v>281</v>
      </c>
      <c r="E4" s="20" t="s">
        <v>282</v>
      </c>
      <c r="F4" s="20" t="s">
        <v>177</v>
      </c>
      <c r="G4" s="22" t="s">
        <v>283</v>
      </c>
      <c r="H4" s="22" t="s">
        <v>125</v>
      </c>
      <c r="I4" s="22" t="s">
        <v>284</v>
      </c>
      <c r="J4" s="20" t="s">
        <v>84</v>
      </c>
      <c r="K4" s="22" t="s">
        <v>285</v>
      </c>
      <c r="L4" s="20" t="s">
        <v>286</v>
      </c>
      <c r="M4" s="20" t="s">
        <v>175</v>
      </c>
    </row>
    <row r="5" spans="1:20" s="10" customFormat="1" ht="20.100000000000001" customHeight="1">
      <c r="A5" s="654" t="s">
        <v>287</v>
      </c>
      <c r="B5" s="654"/>
      <c r="C5" s="23" t="s">
        <v>288</v>
      </c>
      <c r="D5" s="41">
        <v>1</v>
      </c>
      <c r="E5" s="41" t="s">
        <v>289</v>
      </c>
      <c r="F5" s="41" t="s">
        <v>191</v>
      </c>
      <c r="G5" s="25">
        <f>IFERROR((VLOOKUP($F5,'Náhrady INT 2021'!$A$2:$C$44,3,0)),0)</f>
        <v>600</v>
      </c>
      <c r="H5" s="25" t="str">
        <f>IFERROR((VLOOKUP($F5,'Náhrady INT 2021'!$A$2:$C$44,2,0)),"")</f>
        <v>CZK</v>
      </c>
      <c r="I5" s="25">
        <f>G5*0.25</f>
        <v>150</v>
      </c>
      <c r="J5" s="26">
        <f>I5*D5</f>
        <v>150</v>
      </c>
      <c r="K5" s="44">
        <v>1</v>
      </c>
      <c r="L5" s="27">
        <f>J5/K5</f>
        <v>150</v>
      </c>
      <c r="M5" s="45"/>
    </row>
    <row r="6" spans="1:20" s="10" customFormat="1" ht="20.100000000000001" customHeight="1">
      <c r="A6" s="654"/>
      <c r="B6" s="654"/>
      <c r="C6" s="23" t="s">
        <v>290</v>
      </c>
      <c r="D6" s="41">
        <v>1</v>
      </c>
      <c r="E6" s="42">
        <v>44243</v>
      </c>
      <c r="F6" s="41" t="s">
        <v>218</v>
      </c>
      <c r="G6" s="25">
        <f>IFERROR((VLOOKUP($F6,'Náhrady INT 2021'!$A$2:$C$44,3,0)),0)</f>
        <v>45</v>
      </c>
      <c r="H6" s="25" t="str">
        <f>IFERROR((VLOOKUP($F6,'Náhrady INT 2021'!$A$2:$C$44,2,0)),"")</f>
        <v>EUR</v>
      </c>
      <c r="I6" s="25">
        <f>G6*0.5</f>
        <v>22.5</v>
      </c>
      <c r="J6" s="26">
        <f t="shared" ref="J6:J14" si="0">I6*D6</f>
        <v>22.5</v>
      </c>
      <c r="K6" s="44">
        <v>1</v>
      </c>
      <c r="L6" s="27">
        <f t="shared" ref="L6:L14" si="1">J6/K6</f>
        <v>22.5</v>
      </c>
      <c r="M6" s="45"/>
    </row>
    <row r="7" spans="1:20" s="10" customFormat="1" ht="20.100000000000001" customHeight="1">
      <c r="A7" s="654"/>
      <c r="B7" s="654"/>
      <c r="C7" s="23" t="s">
        <v>291</v>
      </c>
      <c r="D7" s="41">
        <v>1</v>
      </c>
      <c r="E7" s="41"/>
      <c r="F7" s="41" t="s">
        <v>220</v>
      </c>
      <c r="G7" s="25">
        <f>IFERROR((VLOOKUP($F7,'Náhrady INT 2021'!$A$2:$C$44,3,0)),0)</f>
        <v>39</v>
      </c>
      <c r="H7" s="25" t="str">
        <f>IFERROR((VLOOKUP($F7,'Náhrady INT 2021'!$A$2:$C$44,2,0)),"")</f>
        <v>EUR</v>
      </c>
      <c r="I7" s="25">
        <f>G7*1</f>
        <v>39</v>
      </c>
      <c r="J7" s="26">
        <f t="shared" si="0"/>
        <v>39</v>
      </c>
      <c r="K7" s="44">
        <v>1</v>
      </c>
      <c r="L7" s="27">
        <f t="shared" si="1"/>
        <v>39</v>
      </c>
      <c r="M7" s="45"/>
    </row>
    <row r="8" spans="1:20" s="10" customFormat="1" ht="20.100000000000001" customHeight="1">
      <c r="A8" s="20" t="s">
        <v>292</v>
      </c>
      <c r="B8" s="20" t="s">
        <v>293</v>
      </c>
      <c r="C8" s="23" t="s">
        <v>294</v>
      </c>
      <c r="D8" s="41">
        <v>1</v>
      </c>
      <c r="E8" s="41"/>
      <c r="F8" s="41" t="s">
        <v>189</v>
      </c>
      <c r="G8" s="25">
        <f>IFERROR((VLOOKUP($F8,'Náhrady INT 2021'!$A$2:$C$44,3,0)),0)</f>
        <v>36</v>
      </c>
      <c r="H8" s="25" t="str">
        <f>IFERROR((VLOOKUP($F8,'Náhrady INT 2021'!$A$2:$C$44,2,0)),"")</f>
        <v>EUR</v>
      </c>
      <c r="I8" s="25">
        <f>G8*0.65</f>
        <v>23.400000000000002</v>
      </c>
      <c r="J8" s="26">
        <f t="shared" si="0"/>
        <v>23.400000000000002</v>
      </c>
      <c r="K8" s="44">
        <v>1</v>
      </c>
      <c r="L8" s="27">
        <f t="shared" si="1"/>
        <v>23.400000000000002</v>
      </c>
      <c r="M8" s="45"/>
    </row>
    <row r="9" spans="1:20" s="10" customFormat="1" ht="20.100000000000001" customHeight="1">
      <c r="A9" s="652" t="s">
        <v>102</v>
      </c>
      <c r="B9" s="657" t="str">
        <f>VLOOKUP(A9,'pomocný hárok'!$A$1:$B$14,2,0)</f>
        <v>bez nároku (len zmluvné)</v>
      </c>
      <c r="C9" s="23" t="s">
        <v>295</v>
      </c>
      <c r="D9" s="41">
        <v>1</v>
      </c>
      <c r="E9" s="41"/>
      <c r="F9" s="41"/>
      <c r="G9" s="25">
        <f>IFERROR((VLOOKUP($F9,'Náhrady INT 2021'!$A$2:$C$44,3,0)),0)</f>
        <v>0</v>
      </c>
      <c r="H9" s="25" t="str">
        <f>IFERROR((VLOOKUP($F9,'Náhrady INT 2021'!$A$2:$C$44,2,0)),"")</f>
        <v/>
      </c>
      <c r="I9" s="25">
        <f>G9*0.6</f>
        <v>0</v>
      </c>
      <c r="J9" s="26">
        <f t="shared" si="0"/>
        <v>0</v>
      </c>
      <c r="K9" s="44">
        <v>1</v>
      </c>
      <c r="L9" s="27">
        <f t="shared" si="1"/>
        <v>0</v>
      </c>
      <c r="M9" s="45"/>
    </row>
    <row r="10" spans="1:20" s="10" customFormat="1" ht="20.100000000000001" customHeight="1">
      <c r="A10" s="652"/>
      <c r="B10" s="657"/>
      <c r="C10" s="23" t="s">
        <v>296</v>
      </c>
      <c r="D10" s="41">
        <v>4</v>
      </c>
      <c r="E10" s="41"/>
      <c r="F10" s="41"/>
      <c r="G10" s="25">
        <f>IFERROR((VLOOKUP($F10,'Náhrady INT 2021'!$A$2:$C$44,3,0)),0)</f>
        <v>0</v>
      </c>
      <c r="H10" s="25" t="str">
        <f>IFERROR((VLOOKUP($F10,'Náhrady INT 2021'!$A$2:$C$44,2,0)),"")</f>
        <v/>
      </c>
      <c r="I10" s="25">
        <f>G10*0.75</f>
        <v>0</v>
      </c>
      <c r="J10" s="26">
        <f t="shared" si="0"/>
        <v>0</v>
      </c>
      <c r="K10" s="44">
        <v>1</v>
      </c>
      <c r="L10" s="27">
        <f t="shared" si="1"/>
        <v>0</v>
      </c>
      <c r="M10" s="46"/>
    </row>
    <row r="11" spans="1:20" s="10" customFormat="1" ht="20.100000000000001" customHeight="1">
      <c r="A11" s="652"/>
      <c r="B11" s="657"/>
      <c r="C11" s="23" t="s">
        <v>297</v>
      </c>
      <c r="D11" s="41">
        <v>0</v>
      </c>
      <c r="E11" s="41"/>
      <c r="F11" s="41"/>
      <c r="G11" s="25">
        <f>IFERROR((VLOOKUP($F11,'Náhrady INT 2021'!$A$2:$C$44,3,0)),0)</f>
        <v>0</v>
      </c>
      <c r="H11" s="25" t="str">
        <f>IFERROR((VLOOKUP($F11,'Náhrady INT 2021'!$A$2:$C$44,2,0)),"")</f>
        <v/>
      </c>
      <c r="I11" s="25">
        <f>G11*0.6*0.65</f>
        <v>0</v>
      </c>
      <c r="J11" s="26">
        <f t="shared" si="0"/>
        <v>0</v>
      </c>
      <c r="K11" s="44">
        <v>1</v>
      </c>
      <c r="L11" s="27">
        <f t="shared" si="1"/>
        <v>0</v>
      </c>
      <c r="M11" s="45"/>
    </row>
    <row r="12" spans="1:20" s="10" customFormat="1" ht="20.100000000000001" customHeight="1">
      <c r="A12" s="652"/>
      <c r="B12" s="657"/>
      <c r="C12" s="23" t="s">
        <v>298</v>
      </c>
      <c r="D12" s="41">
        <v>0</v>
      </c>
      <c r="E12" s="41"/>
      <c r="F12" s="41"/>
      <c r="G12" s="25">
        <f>IFERROR((VLOOKUP($F12,'Náhrady INT 2021'!$A$2:$C$44,3,0)),0)</f>
        <v>0</v>
      </c>
      <c r="H12" s="25" t="str">
        <f>IFERROR((VLOOKUP($F12,'Náhrady INT 2021'!$A$2:$C$44,2,0)),"")</f>
        <v/>
      </c>
      <c r="I12" s="25">
        <f>G12*0.75*0.6</f>
        <v>0</v>
      </c>
      <c r="J12" s="26">
        <f t="shared" si="0"/>
        <v>0</v>
      </c>
      <c r="K12" s="44">
        <v>1</v>
      </c>
      <c r="L12" s="27">
        <f t="shared" si="1"/>
        <v>0</v>
      </c>
      <c r="M12" s="45"/>
    </row>
    <row r="13" spans="1:20" s="10" customFormat="1" ht="20.100000000000001" customHeight="1">
      <c r="A13" s="652"/>
      <c r="B13" s="657"/>
      <c r="C13" s="23" t="s">
        <v>299</v>
      </c>
      <c r="D13" s="41">
        <v>0</v>
      </c>
      <c r="E13" s="41"/>
      <c r="F13" s="41"/>
      <c r="G13" s="25">
        <f>IFERROR((VLOOKUP($F13,'Náhrady INT 2021'!$A$2:$C$44,3,0)),0)</f>
        <v>0</v>
      </c>
      <c r="H13" s="25" t="str">
        <f>IFERROR((VLOOKUP($F13,'Náhrady INT 2021'!$A$2:$C$44,2,0)),"")</f>
        <v/>
      </c>
      <c r="I13" s="25">
        <f>G13*0.75*0.65</f>
        <v>0</v>
      </c>
      <c r="J13" s="26">
        <f t="shared" si="0"/>
        <v>0</v>
      </c>
      <c r="K13" s="44">
        <v>1</v>
      </c>
      <c r="L13" s="27">
        <f t="shared" si="1"/>
        <v>0</v>
      </c>
      <c r="M13" s="45"/>
    </row>
    <row r="14" spans="1:20" s="10" customFormat="1" ht="20.100000000000001" customHeight="1">
      <c r="A14" s="652"/>
      <c r="B14" s="657"/>
      <c r="C14" s="23" t="s">
        <v>300</v>
      </c>
      <c r="D14" s="41">
        <v>0</v>
      </c>
      <c r="E14" s="41"/>
      <c r="F14" s="41"/>
      <c r="G14" s="25">
        <f>IFERROR((VLOOKUP($F14,'Náhrady INT 2021'!$A$2:$C$44,3,0)),0)</f>
        <v>0</v>
      </c>
      <c r="H14" s="25" t="str">
        <f>IFERROR((VLOOKUP($F14,'Náhrady INT 2021'!$A$2:$C$44,2,0)),"")</f>
        <v/>
      </c>
      <c r="I14" s="25">
        <v>0</v>
      </c>
      <c r="J14" s="26">
        <f t="shared" si="0"/>
        <v>0</v>
      </c>
      <c r="K14" s="44">
        <v>1</v>
      </c>
      <c r="L14" s="27">
        <f t="shared" si="1"/>
        <v>0</v>
      </c>
      <c r="M14" s="45"/>
    </row>
    <row r="15" spans="1:20" s="10" customFormat="1" ht="20.100000000000001" customHeight="1">
      <c r="A15" s="24"/>
      <c r="B15" s="28"/>
      <c r="C15" s="28"/>
      <c r="D15" s="29">
        <f>SUM(D5:D14)</f>
        <v>9</v>
      </c>
      <c r="E15" s="29"/>
      <c r="F15" s="24"/>
      <c r="G15" s="30" t="s">
        <v>301</v>
      </c>
      <c r="H15" s="25" t="str">
        <f>IFERROR((VLOOKUP($F15,'Náhrady INT 2021'!$A$2:$C$44,2,0)),"")</f>
        <v/>
      </c>
      <c r="I15" s="30" t="s">
        <v>301</v>
      </c>
      <c r="J15" s="31">
        <f>SUM(J5:J14)</f>
        <v>234.9</v>
      </c>
      <c r="K15" s="31"/>
      <c r="L15" s="32">
        <f>SUM(L5:L14)</f>
        <v>234.9</v>
      </c>
      <c r="M15" s="21"/>
    </row>
    <row r="16" spans="1:20" s="11" customFormat="1" ht="20.100000000000001" customHeight="1">
      <c r="B16" s="14"/>
      <c r="C16" s="14"/>
      <c r="G16" s="655" t="s">
        <v>302</v>
      </c>
      <c r="H16" s="655"/>
      <c r="I16" s="655"/>
      <c r="J16" s="656"/>
      <c r="K16" s="15"/>
      <c r="L16" s="12"/>
      <c r="M16" s="13"/>
    </row>
    <row r="17" spans="1:18" s="11" customFormat="1" ht="20.100000000000001" customHeight="1">
      <c r="B17" s="14"/>
      <c r="C17" s="14"/>
      <c r="E17" s="658" t="s">
        <v>303</v>
      </c>
      <c r="F17" s="659"/>
      <c r="G17" s="659"/>
      <c r="H17" s="659"/>
      <c r="I17" s="659"/>
      <c r="J17" s="660"/>
      <c r="K17" s="43">
        <v>2</v>
      </c>
      <c r="L17" s="19">
        <f>K17*L15</f>
        <v>469.8</v>
      </c>
      <c r="M17" s="18"/>
    </row>
    <row r="18" spans="1:18" s="11" customFormat="1" ht="20.100000000000001" customHeight="1">
      <c r="A18" s="40"/>
      <c r="B18" s="14"/>
      <c r="C18" s="14"/>
      <c r="G18" s="16"/>
      <c r="H18" s="16"/>
      <c r="I18" s="16"/>
      <c r="J18" s="16"/>
      <c r="K18" s="16"/>
      <c r="L18" s="17"/>
      <c r="M18" s="17"/>
    </row>
    <row r="19" spans="1:18" s="11" customFormat="1" ht="20.100000000000001" customHeight="1">
      <c r="B19" s="14"/>
      <c r="C19" s="14"/>
      <c r="G19" s="16"/>
      <c r="H19" s="16"/>
      <c r="I19" s="16"/>
      <c r="J19" s="16"/>
      <c r="K19" s="16"/>
      <c r="L19" s="17"/>
      <c r="M19" s="17"/>
    </row>
    <row r="20" spans="1:18" s="11" customFormat="1" ht="20.100000000000001" customHeight="1">
      <c r="A20" s="37" t="s">
        <v>123</v>
      </c>
      <c r="B20" s="38"/>
      <c r="C20" s="38"/>
      <c r="D20" s="39"/>
      <c r="G20" s="651"/>
      <c r="H20" s="651"/>
      <c r="I20" s="651"/>
      <c r="J20" s="651"/>
      <c r="K20" s="16"/>
      <c r="L20" s="17"/>
      <c r="M20" s="17"/>
    </row>
    <row r="21" spans="1:18" s="11" customFormat="1" ht="20.100000000000001" customHeight="1">
      <c r="A21" s="55" t="s">
        <v>12</v>
      </c>
      <c r="B21" s="56" t="s">
        <v>151</v>
      </c>
      <c r="C21" s="56"/>
      <c r="D21" s="58" t="s">
        <v>72</v>
      </c>
      <c r="E21" s="58"/>
      <c r="F21" s="58"/>
      <c r="G21" s="57"/>
      <c r="H21" s="57" t="s">
        <v>125</v>
      </c>
      <c r="I21" s="57" t="s">
        <v>304</v>
      </c>
      <c r="J21" s="57" t="s">
        <v>125</v>
      </c>
      <c r="K21" s="57" t="s">
        <v>304</v>
      </c>
      <c r="L21" s="17"/>
      <c r="M21" s="17"/>
    </row>
    <row r="22" spans="1:18">
      <c r="A22" s="60"/>
      <c r="B22" s="646"/>
      <c r="C22" s="647"/>
      <c r="D22" s="646"/>
      <c r="E22" s="648"/>
      <c r="F22" s="648"/>
      <c r="G22" s="647"/>
      <c r="H22" s="49"/>
      <c r="I22" s="54"/>
      <c r="J22" s="49"/>
      <c r="K22" s="54"/>
      <c r="L22" s="51"/>
      <c r="M22" s="52"/>
      <c r="N22" s="649"/>
      <c r="O22" s="649"/>
      <c r="P22" s="649"/>
      <c r="Q22" s="649"/>
      <c r="R22" s="649"/>
    </row>
    <row r="23" spans="1:18">
      <c r="A23" s="60"/>
      <c r="B23" s="646"/>
      <c r="C23" s="647"/>
      <c r="D23" s="646"/>
      <c r="E23" s="648"/>
      <c r="F23" s="648"/>
      <c r="G23" s="647"/>
      <c r="H23" s="49"/>
      <c r="I23" s="54"/>
      <c r="J23" s="49"/>
      <c r="K23" s="54"/>
      <c r="L23" s="51"/>
      <c r="M23" s="52"/>
      <c r="N23" s="649"/>
      <c r="O23" s="649"/>
      <c r="P23" s="649"/>
      <c r="Q23" s="649"/>
      <c r="R23" s="649"/>
    </row>
    <row r="24" spans="1:18">
      <c r="A24" s="60"/>
      <c r="B24" s="646"/>
      <c r="C24" s="647"/>
      <c r="D24" s="646"/>
      <c r="E24" s="648"/>
      <c r="F24" s="648"/>
      <c r="G24" s="647"/>
      <c r="H24" s="49"/>
      <c r="I24" s="54"/>
      <c r="J24" s="49"/>
      <c r="K24" s="54"/>
      <c r="L24" s="51"/>
      <c r="M24" s="52"/>
      <c r="N24" s="649"/>
      <c r="O24" s="649"/>
      <c r="P24" s="649"/>
      <c r="Q24" s="649"/>
      <c r="R24" s="649"/>
    </row>
    <row r="25" spans="1:18">
      <c r="A25" s="60"/>
      <c r="B25" s="646"/>
      <c r="C25" s="647"/>
      <c r="D25" s="646"/>
      <c r="E25" s="648"/>
      <c r="F25" s="648"/>
      <c r="G25" s="647"/>
      <c r="H25" s="49"/>
      <c r="I25" s="54"/>
      <c r="J25" s="49"/>
      <c r="K25" s="54"/>
      <c r="L25" s="51"/>
      <c r="M25" s="52"/>
      <c r="N25" s="649"/>
      <c r="O25" s="649"/>
      <c r="P25" s="649"/>
      <c r="Q25" s="649"/>
      <c r="R25" s="649"/>
    </row>
    <row r="26" spans="1:18">
      <c r="A26" s="60"/>
      <c r="B26" s="646"/>
      <c r="C26" s="647"/>
      <c r="D26" s="646"/>
      <c r="E26" s="648"/>
      <c r="F26" s="648"/>
      <c r="G26" s="647"/>
      <c r="H26" s="49"/>
      <c r="I26" s="54"/>
      <c r="J26" s="49"/>
      <c r="K26" s="54"/>
      <c r="L26" s="51"/>
      <c r="M26" s="52"/>
      <c r="N26" s="649"/>
      <c r="O26" s="649"/>
      <c r="P26" s="649"/>
      <c r="Q26" s="649"/>
      <c r="R26" s="649"/>
    </row>
    <row r="27" spans="1:18">
      <c r="A27" s="60"/>
      <c r="B27" s="646"/>
      <c r="C27" s="647"/>
      <c r="D27" s="646"/>
      <c r="E27" s="648"/>
      <c r="F27" s="648"/>
      <c r="G27" s="647"/>
      <c r="H27" s="49"/>
      <c r="I27" s="54"/>
      <c r="J27" s="49"/>
      <c r="K27" s="54"/>
      <c r="L27" s="51"/>
      <c r="M27" s="52"/>
      <c r="N27" s="649"/>
      <c r="O27" s="649"/>
      <c r="P27" s="649"/>
      <c r="Q27" s="649"/>
      <c r="R27" s="649"/>
    </row>
    <row r="28" spans="1:18">
      <c r="A28" s="60"/>
      <c r="B28" s="646"/>
      <c r="C28" s="647"/>
      <c r="D28" s="646"/>
      <c r="E28" s="648"/>
      <c r="F28" s="648"/>
      <c r="G28" s="647"/>
      <c r="H28" s="49"/>
      <c r="I28" s="54"/>
      <c r="J28" s="49"/>
      <c r="K28" s="54"/>
      <c r="L28" s="51"/>
      <c r="M28" s="52"/>
      <c r="N28" s="649"/>
      <c r="O28" s="649"/>
      <c r="P28" s="649"/>
      <c r="Q28" s="649"/>
      <c r="R28" s="649"/>
    </row>
    <row r="29" spans="1:18">
      <c r="A29" s="60"/>
      <c r="B29" s="646"/>
      <c r="C29" s="647"/>
      <c r="D29" s="646"/>
      <c r="E29" s="648"/>
      <c r="F29" s="648"/>
      <c r="G29" s="647"/>
      <c r="H29" s="49"/>
      <c r="I29" s="54"/>
      <c r="J29" s="49"/>
      <c r="K29" s="54"/>
      <c r="L29" s="51"/>
      <c r="M29" s="52"/>
      <c r="N29" s="649"/>
      <c r="O29" s="649"/>
      <c r="P29" s="649"/>
      <c r="Q29" s="649"/>
      <c r="R29" s="649"/>
    </row>
    <row r="30" spans="1:18">
      <c r="A30" s="60"/>
      <c r="B30" s="646"/>
      <c r="C30" s="647"/>
      <c r="D30" s="646"/>
      <c r="E30" s="648"/>
      <c r="F30" s="648"/>
      <c r="G30" s="647"/>
      <c r="H30" s="49"/>
      <c r="I30" s="54"/>
      <c r="J30" s="49"/>
      <c r="K30" s="54"/>
      <c r="L30" s="51"/>
      <c r="M30" s="52"/>
      <c r="N30" s="649"/>
      <c r="O30" s="649"/>
      <c r="P30" s="649"/>
      <c r="Q30" s="649"/>
      <c r="R30" s="649"/>
    </row>
    <row r="31" spans="1:18">
      <c r="A31" s="60"/>
      <c r="B31" s="646"/>
      <c r="C31" s="647"/>
      <c r="D31" s="646"/>
      <c r="E31" s="648"/>
      <c r="F31" s="648"/>
      <c r="G31" s="647"/>
      <c r="H31" s="49"/>
      <c r="I31" s="54"/>
      <c r="J31" s="49"/>
      <c r="K31" s="54"/>
      <c r="L31" s="51"/>
      <c r="M31" s="52"/>
      <c r="N31" s="649"/>
      <c r="O31" s="649"/>
      <c r="P31" s="649"/>
      <c r="Q31" s="649"/>
      <c r="R31" s="649"/>
    </row>
    <row r="32" spans="1:18">
      <c r="A32" s="60"/>
      <c r="B32" s="646"/>
      <c r="C32" s="647"/>
      <c r="D32" s="646"/>
      <c r="E32" s="648"/>
      <c r="F32" s="648"/>
      <c r="G32" s="647"/>
      <c r="H32" s="49"/>
      <c r="I32" s="54"/>
      <c r="J32" s="49"/>
      <c r="K32" s="54"/>
      <c r="L32" s="51"/>
      <c r="M32" s="52"/>
      <c r="N32" s="649"/>
      <c r="O32" s="649"/>
      <c r="P32" s="649"/>
      <c r="Q32" s="649"/>
      <c r="R32" s="649"/>
    </row>
    <row r="33" spans="1:18">
      <c r="A33" s="60"/>
      <c r="B33" s="646"/>
      <c r="C33" s="647"/>
      <c r="D33" s="646"/>
      <c r="E33" s="648"/>
      <c r="F33" s="648"/>
      <c r="G33" s="647"/>
      <c r="H33" s="49"/>
      <c r="I33" s="54"/>
      <c r="J33" s="49"/>
      <c r="K33" s="54"/>
      <c r="L33" s="51"/>
      <c r="M33" s="52"/>
      <c r="N33" s="649"/>
      <c r="O33" s="649"/>
      <c r="P33" s="649"/>
      <c r="Q33" s="649"/>
      <c r="R33" s="649"/>
    </row>
    <row r="34" spans="1:18">
      <c r="A34" s="60"/>
      <c r="B34" s="646"/>
      <c r="C34" s="647"/>
      <c r="D34" s="646"/>
      <c r="E34" s="648"/>
      <c r="F34" s="648"/>
      <c r="G34" s="647"/>
      <c r="H34" s="49"/>
      <c r="I34" s="54"/>
      <c r="J34" s="49"/>
      <c r="K34" s="54"/>
      <c r="L34" s="51"/>
      <c r="M34" s="52"/>
      <c r="N34" s="649"/>
      <c r="O34" s="649"/>
      <c r="P34" s="649"/>
      <c r="Q34" s="649"/>
      <c r="R34" s="649"/>
    </row>
    <row r="35" spans="1:18">
      <c r="A35" s="60"/>
      <c r="B35" s="646"/>
      <c r="C35" s="647"/>
      <c r="D35" s="646"/>
      <c r="E35" s="648"/>
      <c r="F35" s="648"/>
      <c r="G35" s="647"/>
      <c r="H35" s="49"/>
      <c r="I35" s="54"/>
      <c r="J35" s="49"/>
      <c r="K35" s="54"/>
      <c r="L35" s="51"/>
      <c r="M35" s="52"/>
      <c r="N35" s="649"/>
      <c r="O35" s="649"/>
      <c r="P35" s="649"/>
      <c r="Q35" s="649"/>
      <c r="R35" s="649"/>
    </row>
    <row r="36" spans="1:18">
      <c r="A36" s="60"/>
      <c r="B36" s="646"/>
      <c r="C36" s="647"/>
      <c r="D36" s="646"/>
      <c r="E36" s="648"/>
      <c r="F36" s="648"/>
      <c r="G36" s="647"/>
      <c r="H36" s="49"/>
      <c r="I36" s="54"/>
      <c r="J36" s="49"/>
      <c r="K36" s="54"/>
      <c r="L36" s="51"/>
      <c r="M36" s="52"/>
      <c r="N36" s="649"/>
      <c r="O36" s="649"/>
      <c r="P36" s="649"/>
      <c r="Q36" s="649"/>
      <c r="R36" s="649"/>
    </row>
    <row r="37" spans="1:18">
      <c r="A37" s="60"/>
      <c r="B37" s="646"/>
      <c r="C37" s="647"/>
      <c r="D37" s="646"/>
      <c r="E37" s="648"/>
      <c r="F37" s="648"/>
      <c r="G37" s="647"/>
      <c r="H37" s="49"/>
      <c r="I37" s="54"/>
      <c r="J37" s="49"/>
      <c r="K37" s="54"/>
      <c r="L37" s="51"/>
      <c r="M37" s="52"/>
      <c r="N37" s="649"/>
      <c r="O37" s="649"/>
      <c r="P37" s="649"/>
      <c r="Q37" s="649"/>
      <c r="R37" s="649"/>
    </row>
    <row r="38" spans="1:18">
      <c r="A38" s="60"/>
      <c r="B38" s="646"/>
      <c r="C38" s="647"/>
      <c r="D38" s="646"/>
      <c r="E38" s="648"/>
      <c r="F38" s="648"/>
      <c r="G38" s="647"/>
      <c r="H38" s="49"/>
      <c r="I38" s="54"/>
      <c r="J38" s="49"/>
      <c r="K38" s="54"/>
      <c r="L38" s="51"/>
      <c r="M38" s="52"/>
      <c r="N38" s="649"/>
      <c r="O38" s="649"/>
      <c r="P38" s="649"/>
      <c r="Q38" s="649"/>
      <c r="R38" s="649"/>
    </row>
    <row r="39" spans="1:18">
      <c r="A39" s="60"/>
      <c r="B39" s="646"/>
      <c r="C39" s="647"/>
      <c r="D39" s="646"/>
      <c r="E39" s="648"/>
      <c r="F39" s="648"/>
      <c r="G39" s="647"/>
      <c r="H39" s="49"/>
      <c r="I39" s="54"/>
      <c r="J39" s="49"/>
      <c r="K39" s="54"/>
      <c r="L39" s="51"/>
      <c r="M39" s="52"/>
      <c r="N39" s="649"/>
      <c r="O39" s="649"/>
      <c r="P39" s="649"/>
      <c r="Q39" s="649"/>
      <c r="R39" s="649"/>
    </row>
    <row r="40" spans="1:18">
      <c r="A40" s="60"/>
      <c r="B40" s="646"/>
      <c r="C40" s="647"/>
      <c r="D40" s="646"/>
      <c r="E40" s="648"/>
      <c r="F40" s="648"/>
      <c r="G40" s="647"/>
      <c r="H40" s="49"/>
      <c r="I40" s="54"/>
      <c r="J40" s="49"/>
      <c r="K40" s="54"/>
      <c r="L40" s="51"/>
      <c r="M40" s="52"/>
      <c r="N40" s="649"/>
      <c r="O40" s="649"/>
      <c r="P40" s="649"/>
      <c r="Q40" s="649"/>
      <c r="R40" s="649"/>
    </row>
    <row r="41" spans="1:18">
      <c r="A41" s="60"/>
      <c r="B41" s="646"/>
      <c r="C41" s="647"/>
      <c r="D41" s="646"/>
      <c r="E41" s="648"/>
      <c r="F41" s="648"/>
      <c r="G41" s="647"/>
      <c r="H41" s="49"/>
      <c r="I41" s="54"/>
      <c r="J41" s="49"/>
      <c r="K41" s="54"/>
      <c r="L41" s="51"/>
      <c r="M41" s="52"/>
      <c r="N41" s="649"/>
      <c r="O41" s="649"/>
      <c r="P41" s="649"/>
      <c r="Q41" s="649"/>
      <c r="R41" s="649"/>
    </row>
    <row r="42" spans="1:18">
      <c r="A42" s="60"/>
      <c r="B42" s="646"/>
      <c r="C42" s="647"/>
      <c r="D42" s="646"/>
      <c r="E42" s="648"/>
      <c r="F42" s="648"/>
      <c r="G42" s="647"/>
      <c r="H42" s="49"/>
      <c r="I42" s="54"/>
      <c r="J42" s="49"/>
      <c r="K42" s="54"/>
      <c r="L42" s="51"/>
      <c r="M42" s="52"/>
      <c r="N42" s="649"/>
      <c r="O42" s="649"/>
      <c r="P42" s="649"/>
      <c r="Q42" s="649"/>
      <c r="R42" s="649"/>
    </row>
    <row r="43" spans="1:18">
      <c r="A43" s="60"/>
      <c r="B43" s="646"/>
      <c r="C43" s="647"/>
      <c r="D43" s="646"/>
      <c r="E43" s="648"/>
      <c r="F43" s="648"/>
      <c r="G43" s="647"/>
      <c r="H43" s="49"/>
      <c r="I43" s="54"/>
      <c r="J43" s="49"/>
      <c r="K43" s="54"/>
      <c r="L43" s="51"/>
      <c r="M43" s="52"/>
      <c r="N43" s="649"/>
      <c r="O43" s="649"/>
      <c r="P43" s="649"/>
      <c r="Q43" s="649"/>
      <c r="R43" s="649"/>
    </row>
    <row r="44" spans="1:18">
      <c r="I44" s="61"/>
      <c r="N44" s="649"/>
      <c r="O44" s="650"/>
    </row>
    <row r="47" spans="1:18">
      <c r="R47" s="53"/>
    </row>
  </sheetData>
  <mergeCells count="96">
    <mergeCell ref="G20:J20"/>
    <mergeCell ref="A9:A14"/>
    <mergeCell ref="A4:B4"/>
    <mergeCell ref="A5:B7"/>
    <mergeCell ref="G16:J16"/>
    <mergeCell ref="B9:B14"/>
    <mergeCell ref="E17:J17"/>
    <mergeCell ref="N44:O44"/>
    <mergeCell ref="N29:O29"/>
    <mergeCell ref="N30:O30"/>
    <mergeCell ref="N31:O31"/>
    <mergeCell ref="N38:O38"/>
    <mergeCell ref="N36:O36"/>
    <mergeCell ref="N39:O39"/>
    <mergeCell ref="B38:C38"/>
    <mergeCell ref="D38:G38"/>
    <mergeCell ref="B39:C39"/>
    <mergeCell ref="D39:G39"/>
    <mergeCell ref="B40:C40"/>
    <mergeCell ref="P42:R42"/>
    <mergeCell ref="N43:O43"/>
    <mergeCell ref="P43:R43"/>
    <mergeCell ref="N42:O42"/>
    <mergeCell ref="P41:R41"/>
    <mergeCell ref="N41:O41"/>
    <mergeCell ref="P39:R39"/>
    <mergeCell ref="P40:R40"/>
    <mergeCell ref="N40:O40"/>
    <mergeCell ref="P38:R38"/>
    <mergeCell ref="N37:O37"/>
    <mergeCell ref="N27:O27"/>
    <mergeCell ref="B22:C22"/>
    <mergeCell ref="P27:R27"/>
    <mergeCell ref="N32:O32"/>
    <mergeCell ref="N33:O33"/>
    <mergeCell ref="P22:R22"/>
    <mergeCell ref="P23:R23"/>
    <mergeCell ref="P24:R24"/>
    <mergeCell ref="P25:R25"/>
    <mergeCell ref="P26:R26"/>
    <mergeCell ref="N28:O28"/>
    <mergeCell ref="N22:O22"/>
    <mergeCell ref="N23:O23"/>
    <mergeCell ref="N24:O24"/>
    <mergeCell ref="N25:O25"/>
    <mergeCell ref="N26:O26"/>
    <mergeCell ref="D22:G22"/>
    <mergeCell ref="B23:C23"/>
    <mergeCell ref="D23:G23"/>
    <mergeCell ref="B24:C24"/>
    <mergeCell ref="D24:G24"/>
    <mergeCell ref="B25:C25"/>
    <mergeCell ref="D25:G25"/>
    <mergeCell ref="B26:C26"/>
    <mergeCell ref="D26:G26"/>
    <mergeCell ref="B27:C27"/>
    <mergeCell ref="D27:G27"/>
    <mergeCell ref="B28:C28"/>
    <mergeCell ref="D28:G28"/>
    <mergeCell ref="B29:C29"/>
    <mergeCell ref="D29:G29"/>
    <mergeCell ref="P29:R29"/>
    <mergeCell ref="P28:R28"/>
    <mergeCell ref="B30:C30"/>
    <mergeCell ref="D30:G30"/>
    <mergeCell ref="P30:R30"/>
    <mergeCell ref="B31:C31"/>
    <mergeCell ref="D31:G31"/>
    <mergeCell ref="P31:R31"/>
    <mergeCell ref="B32:C32"/>
    <mergeCell ref="D32:G32"/>
    <mergeCell ref="P32:R32"/>
    <mergeCell ref="B33:C33"/>
    <mergeCell ref="D33:G33"/>
    <mergeCell ref="P33:R33"/>
    <mergeCell ref="B34:C34"/>
    <mergeCell ref="D34:G34"/>
    <mergeCell ref="P34:R34"/>
    <mergeCell ref="B35:C35"/>
    <mergeCell ref="D35:G35"/>
    <mergeCell ref="P35:R35"/>
    <mergeCell ref="N34:O34"/>
    <mergeCell ref="N35:O35"/>
    <mergeCell ref="B36:C36"/>
    <mergeCell ref="D36:G36"/>
    <mergeCell ref="P36:R36"/>
    <mergeCell ref="B37:C37"/>
    <mergeCell ref="D37:G37"/>
    <mergeCell ref="P37:R37"/>
    <mergeCell ref="B43:C43"/>
    <mergeCell ref="D43:G43"/>
    <mergeCell ref="D40:G40"/>
    <mergeCell ref="B41:C41"/>
    <mergeCell ref="D41:G41"/>
    <mergeCell ref="B42:C42"/>
    <mergeCell ref="D42:G42"/>
  </mergeCells>
  <phoneticPr fontId="8" type="noConversion"/>
  <conditionalFormatting sqref="B9:B14">
    <cfRule type="cellIs" dxfId="2" priority="1" operator="equal">
      <formula>"stravné"</formula>
    </cfRule>
    <cfRule type="cellIs" dxfId="1" priority="2" operator="equal">
      <formula>"bez nároku"</formula>
    </cfRule>
    <cfRule type="cellIs" dxfId="0" priority="3" operator="equal">
      <formula>"príspevok na stravovanie"</formula>
    </cfRule>
  </conditionalFormatting>
  <pageMargins left="0.7" right="0.7" top="0.75" bottom="0.75" header="0.3" footer="0.3"/>
  <pageSetup paperSize="9" scale="6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DE62D932-ECD9-4AED-9CB7-48082684292F}">
          <x14:formula1>
            <xm:f>'pomocný hárok'!$A$1:$A$13</xm:f>
          </x14:formula1>
          <xm:sqref>A9:A14</xm:sqref>
        </x14:dataValidation>
        <x14:dataValidation type="list" allowBlank="1" showInputMessage="1" showErrorMessage="1" xr:uid="{00F1BD3B-4284-4E0C-9CEE-5722DF73325D}">
          <x14:formula1>
            <xm:f>'pomocný hárok'!$K$1:$K$7</xm:f>
          </x14:formula1>
          <xm:sqref>I4:I12</xm:sqref>
        </x14:dataValidation>
        <x14:dataValidation type="list" allowBlank="1" showInputMessage="1" showErrorMessage="1" xr:uid="{71AD5F84-FA0C-4065-AD8F-294ABEC529C3}">
          <x14:formula1>
            <xm:f>'Náhrady INT 2021'!$A$2:$A$44</xm:f>
          </x14:formula1>
          <xm:sqref>F5:F15</xm:sqref>
        </x14:dataValidation>
        <x14:dataValidation type="list" allowBlank="1" showInputMessage="1" showErrorMessage="1" xr:uid="{2F919CAC-823C-46D4-9D1C-A4EBCE50A4B2}">
          <x14:formula1>
            <xm:f>'pomocný hárok'!$A$17:$A$20</xm:f>
          </x14:formula1>
          <xm:sqref>B22:B43</xm:sqref>
        </x14:dataValidation>
        <x14:dataValidation type="list" allowBlank="1" showInputMessage="1" showErrorMessage="1" xr:uid="{FEB7CE79-2CA0-403D-AFBD-F243ED5E7219}">
          <x14:formula1>
            <xm:f>'Náhrady INT 2021'!$J$2:$J$11</xm:f>
          </x14:formula1>
          <xm:sqref>H22:H43 J22:J43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24A0-B946-4129-BD64-94E31B51692B}">
  <sheetPr>
    <pageSetUpPr fitToPage="1"/>
  </sheetPr>
  <dimension ref="A1:P40"/>
  <sheetViews>
    <sheetView zoomScale="96" zoomScaleNormal="96" workbookViewId="0">
      <selection activeCell="H10" sqref="H10:J10"/>
    </sheetView>
  </sheetViews>
  <sheetFormatPr defaultColWidth="0" defaultRowHeight="18.75" zeroHeight="1"/>
  <cols>
    <col min="1" max="1" width="8.85546875" style="71" customWidth="1"/>
    <col min="2" max="2" width="9.42578125" style="71" bestFit="1" customWidth="1"/>
    <col min="3" max="8" width="9.140625" style="71" customWidth="1"/>
    <col min="9" max="9" width="11.42578125" style="71" customWidth="1"/>
    <col min="10" max="10" width="9.140625" style="71" customWidth="1"/>
    <col min="11" max="11" width="10.5703125" style="71" customWidth="1"/>
    <col min="12" max="12" width="8.85546875" style="71" customWidth="1"/>
    <col min="13" max="16" width="0" style="71" hidden="1" customWidth="1"/>
    <col min="17" max="16384" width="9.140625" style="71" hidden="1"/>
  </cols>
  <sheetData>
    <row r="1" spans="2:11" ht="24" customHeight="1"/>
    <row r="2" spans="2:11" ht="54" customHeight="1">
      <c r="B2" s="459" t="s">
        <v>323</v>
      </c>
      <c r="C2" s="460"/>
      <c r="D2" s="460"/>
      <c r="E2" s="460"/>
      <c r="F2" s="460"/>
      <c r="G2" s="460"/>
      <c r="H2" s="460"/>
      <c r="I2" s="460"/>
      <c r="J2" s="460"/>
      <c r="K2" s="461"/>
    </row>
    <row r="3" spans="2:11" ht="24.6" customHeight="1">
      <c r="B3" s="456" t="s">
        <v>41</v>
      </c>
      <c r="C3" s="457"/>
      <c r="D3" s="457"/>
      <c r="E3" s="457"/>
      <c r="F3" s="457"/>
      <c r="G3" s="457"/>
      <c r="H3" s="457"/>
      <c r="I3" s="457"/>
      <c r="J3" s="457"/>
      <c r="K3" s="458"/>
    </row>
    <row r="4" spans="2:11" s="75" customFormat="1" ht="15">
      <c r="B4" s="217"/>
      <c r="C4" s="205"/>
      <c r="D4" s="205"/>
      <c r="E4" s="205"/>
      <c r="F4" s="205"/>
      <c r="G4" s="205"/>
      <c r="H4" s="205"/>
      <c r="I4" s="205"/>
      <c r="J4" s="205"/>
      <c r="K4" s="126"/>
    </row>
    <row r="5" spans="2:11" s="75" customFormat="1" ht="21" customHeight="1">
      <c r="B5" s="119" t="s">
        <v>42</v>
      </c>
      <c r="D5" s="464"/>
      <c r="E5" s="465"/>
      <c r="F5" s="465"/>
      <c r="G5" s="465"/>
      <c r="H5" s="465"/>
      <c r="I5" s="465"/>
      <c r="J5" s="466"/>
      <c r="K5" s="107"/>
    </row>
    <row r="6" spans="2:11" s="75" customFormat="1" ht="15">
      <c r="B6" s="119"/>
      <c r="K6" s="107"/>
    </row>
    <row r="7" spans="2:11" s="75" customFormat="1" ht="15">
      <c r="B7" s="119"/>
      <c r="C7" s="115" t="s">
        <v>43</v>
      </c>
      <c r="D7" s="75" t="s">
        <v>44</v>
      </c>
      <c r="G7" s="115"/>
      <c r="H7" s="75" t="s">
        <v>45</v>
      </c>
      <c r="K7" s="107"/>
    </row>
    <row r="8" spans="2:11" s="75" customFormat="1" ht="15">
      <c r="B8" s="119"/>
      <c r="C8" s="467" t="s">
        <v>46</v>
      </c>
      <c r="D8" s="467"/>
      <c r="E8" s="467"/>
      <c r="F8" s="467"/>
      <c r="G8" s="467"/>
      <c r="H8" s="467"/>
      <c r="I8" s="467"/>
      <c r="K8" s="107"/>
    </row>
    <row r="9" spans="2:11" s="75" customFormat="1" ht="36" customHeight="1">
      <c r="B9" s="462" t="s">
        <v>47</v>
      </c>
      <c r="C9" s="463"/>
      <c r="D9" s="463"/>
      <c r="E9" s="463"/>
      <c r="F9" s="463"/>
      <c r="G9" s="463"/>
      <c r="H9" s="463"/>
      <c r="I9" s="463"/>
      <c r="J9" s="463"/>
      <c r="K9" s="107"/>
    </row>
    <row r="10" spans="2:11" s="75" customFormat="1" ht="16.350000000000001" customHeight="1">
      <c r="B10" s="119"/>
      <c r="H10" s="442"/>
      <c r="I10" s="442"/>
      <c r="J10" s="442"/>
      <c r="K10" s="107"/>
    </row>
    <row r="11" spans="2:11" s="75" customFormat="1" ht="18" customHeight="1">
      <c r="B11" s="127"/>
      <c r="C11" s="128"/>
      <c r="D11" s="128"/>
      <c r="E11" s="128"/>
      <c r="F11" s="128"/>
      <c r="G11" s="218" t="s">
        <v>48</v>
      </c>
      <c r="H11" s="443"/>
      <c r="I11" s="443"/>
      <c r="J11" s="443"/>
      <c r="K11" s="129"/>
    </row>
    <row r="12" spans="2:11" s="75" customFormat="1" ht="38.450000000000003" customHeight="1">
      <c r="B12" s="470" t="s">
        <v>49</v>
      </c>
      <c r="C12" s="471"/>
      <c r="D12" s="471"/>
      <c r="E12" s="471"/>
      <c r="F12" s="471"/>
      <c r="G12" s="471"/>
      <c r="H12" s="471"/>
      <c r="I12" s="471"/>
      <c r="J12" s="471"/>
      <c r="K12" s="472"/>
    </row>
    <row r="13" spans="2:11" s="75" customFormat="1" ht="48.6" customHeight="1">
      <c r="B13" s="473" t="s">
        <v>308</v>
      </c>
      <c r="C13" s="474"/>
      <c r="D13" s="474"/>
      <c r="E13" s="474"/>
      <c r="F13" s="474"/>
      <c r="G13" s="474"/>
      <c r="H13" s="474"/>
      <c r="I13" s="474"/>
      <c r="J13" s="474"/>
      <c r="K13" s="475"/>
    </row>
    <row r="14" spans="2:11" s="75" customFormat="1" ht="50.45" customHeight="1">
      <c r="B14" s="438" t="s">
        <v>50</v>
      </c>
      <c r="C14" s="439"/>
      <c r="D14" s="439"/>
      <c r="E14" s="439"/>
      <c r="F14" s="439"/>
      <c r="G14" s="439"/>
      <c r="H14" s="439"/>
      <c r="I14" s="439"/>
      <c r="J14" s="439"/>
      <c r="K14" s="440"/>
    </row>
    <row r="15" spans="2:11" s="75" customFormat="1" ht="15">
      <c r="B15" s="468"/>
      <c r="C15" s="469"/>
      <c r="D15" s="469"/>
      <c r="E15" s="469"/>
      <c r="F15" s="469"/>
      <c r="G15" s="469"/>
      <c r="H15" s="469"/>
      <c r="I15" s="469"/>
      <c r="J15" s="469"/>
      <c r="K15" s="126"/>
    </row>
    <row r="16" spans="2:11" s="75" customFormat="1" ht="15">
      <c r="B16" s="121" t="s">
        <v>51</v>
      </c>
      <c r="C16" s="447"/>
      <c r="D16" s="447"/>
      <c r="E16" s="447"/>
      <c r="F16" s="447"/>
      <c r="G16" s="447"/>
      <c r="H16" s="109" t="s">
        <v>52</v>
      </c>
      <c r="I16" s="448"/>
      <c r="J16" s="447"/>
      <c r="K16" s="107"/>
    </row>
    <row r="17" spans="2:16" s="75" customFormat="1" ht="15">
      <c r="B17" s="119"/>
      <c r="K17" s="107"/>
    </row>
    <row r="18" spans="2:16" s="75" customFormat="1" ht="15">
      <c r="B18" s="476" t="s">
        <v>53</v>
      </c>
      <c r="C18" s="359"/>
      <c r="D18" s="441"/>
      <c r="E18" s="441"/>
      <c r="F18" s="441"/>
      <c r="G18" s="441"/>
      <c r="K18" s="107"/>
    </row>
    <row r="19" spans="2:16" s="75" customFormat="1" ht="15">
      <c r="B19" s="127"/>
      <c r="C19" s="128"/>
      <c r="D19" s="128"/>
      <c r="E19" s="128"/>
      <c r="F19" s="128"/>
      <c r="G19" s="128"/>
      <c r="H19" s="128"/>
      <c r="I19" s="128"/>
      <c r="J19" s="128"/>
      <c r="K19" s="129"/>
    </row>
    <row r="20" spans="2:16" s="75" customFormat="1" ht="15">
      <c r="B20" s="451" t="s">
        <v>54</v>
      </c>
      <c r="C20" s="452"/>
      <c r="D20" s="452"/>
      <c r="E20" s="452"/>
      <c r="F20" s="452"/>
      <c r="G20" s="452"/>
      <c r="H20" s="452"/>
      <c r="I20" s="452"/>
      <c r="J20" s="452"/>
      <c r="K20" s="126"/>
    </row>
    <row r="21" spans="2:16" s="75" customFormat="1" ht="15">
      <c r="B21" s="453" t="s">
        <v>55</v>
      </c>
      <c r="C21" s="454"/>
      <c r="D21" s="454"/>
      <c r="E21" s="454"/>
      <c r="F21" s="454"/>
      <c r="G21" s="454"/>
      <c r="H21" s="454"/>
      <c r="I21" s="454"/>
      <c r="J21" s="454"/>
      <c r="K21" s="107"/>
    </row>
    <row r="22" spans="2:16" s="75" customFormat="1" ht="15">
      <c r="B22" s="119"/>
      <c r="K22" s="107"/>
      <c r="P22" s="116"/>
    </row>
    <row r="23" spans="2:16" s="75" customFormat="1" ht="15">
      <c r="B23" s="477" t="s">
        <v>56</v>
      </c>
      <c r="C23" s="478"/>
      <c r="D23" s="455"/>
      <c r="E23" s="455"/>
      <c r="F23" s="455"/>
      <c r="G23" s="455"/>
      <c r="H23" s="75" t="s">
        <v>57</v>
      </c>
      <c r="K23" s="107"/>
    </row>
    <row r="24" spans="2:16" s="75" customFormat="1" ht="15">
      <c r="B24" s="119" t="s">
        <v>58</v>
      </c>
      <c r="D24" s="455"/>
      <c r="E24" s="455"/>
      <c r="F24" s="455"/>
      <c r="G24" s="455"/>
      <c r="H24" s="75" t="s">
        <v>59</v>
      </c>
      <c r="K24" s="107"/>
    </row>
    <row r="25" spans="2:16" s="75" customFormat="1" ht="15">
      <c r="B25" s="449" t="s">
        <v>60</v>
      </c>
      <c r="C25" s="381"/>
      <c r="D25" s="381"/>
      <c r="E25" s="381"/>
      <c r="F25" s="381"/>
      <c r="G25" s="381"/>
      <c r="H25" s="381"/>
      <c r="I25" s="381"/>
      <c r="J25" s="381"/>
      <c r="K25" s="450"/>
    </row>
    <row r="26" spans="2:16" s="75" customFormat="1" ht="15">
      <c r="B26" s="449" t="s">
        <v>61</v>
      </c>
      <c r="C26" s="381"/>
      <c r="D26" s="381"/>
      <c r="E26" s="381"/>
      <c r="F26" s="381"/>
      <c r="G26" s="381"/>
      <c r="H26" s="381"/>
      <c r="I26" s="381"/>
      <c r="J26" s="381"/>
      <c r="K26" s="450"/>
    </row>
    <row r="27" spans="2:16" s="75" customFormat="1" ht="15">
      <c r="B27" s="119"/>
      <c r="K27" s="107"/>
    </row>
    <row r="28" spans="2:16" s="75" customFormat="1" ht="15">
      <c r="B28" s="119" t="s">
        <v>62</v>
      </c>
      <c r="C28" s="447"/>
      <c r="D28" s="447"/>
      <c r="E28" s="447"/>
      <c r="F28" s="75" t="s">
        <v>63</v>
      </c>
      <c r="G28" s="117"/>
      <c r="H28" s="75" t="s">
        <v>64</v>
      </c>
      <c r="K28" s="107"/>
    </row>
    <row r="29" spans="2:16" s="75" customFormat="1" ht="15">
      <c r="B29" s="127"/>
      <c r="C29" s="128"/>
      <c r="D29" s="128"/>
      <c r="E29" s="128"/>
      <c r="F29" s="128"/>
      <c r="G29" s="128"/>
      <c r="H29" s="128"/>
      <c r="I29" s="128"/>
      <c r="J29" s="128"/>
      <c r="K29" s="129"/>
    </row>
    <row r="30" spans="2:16" s="75" customFormat="1" ht="15">
      <c r="B30" s="444" t="s">
        <v>65</v>
      </c>
      <c r="C30" s="445"/>
      <c r="D30" s="445"/>
      <c r="E30" s="445"/>
      <c r="F30" s="445"/>
      <c r="G30" s="445"/>
      <c r="H30" s="445"/>
      <c r="I30" s="445"/>
      <c r="J30" s="445"/>
      <c r="K30" s="446"/>
    </row>
    <row r="31" spans="2:16" s="75" customFormat="1" ht="26.25" customHeight="1">
      <c r="B31" s="119" t="s">
        <v>66</v>
      </c>
      <c r="D31" s="441"/>
      <c r="E31" s="441"/>
      <c r="F31" s="441"/>
      <c r="G31" s="441"/>
      <c r="H31" s="109" t="s">
        <v>52</v>
      </c>
      <c r="I31" s="118"/>
      <c r="J31" s="75" t="s">
        <v>3</v>
      </c>
      <c r="K31" s="107"/>
    </row>
    <row r="32" spans="2:16" s="75" customFormat="1" ht="31.5" customHeight="1">
      <c r="B32" s="122"/>
      <c r="C32" s="123"/>
      <c r="D32" s="124"/>
      <c r="E32" s="123"/>
      <c r="F32" s="125"/>
      <c r="G32" s="436" t="s">
        <v>309</v>
      </c>
      <c r="H32" s="436"/>
      <c r="I32" s="436"/>
      <c r="J32" s="436"/>
      <c r="K32" s="437"/>
    </row>
    <row r="33" spans="11:11"/>
    <row r="34" spans="11:11"/>
    <row r="35" spans="11:11"/>
    <row r="36" spans="11:11"/>
    <row r="37" spans="11:11">
      <c r="K37" s="76" t="s">
        <v>67</v>
      </c>
    </row>
    <row r="38" spans="11:11">
      <c r="K38" s="131"/>
    </row>
    <row r="39" spans="11:11"/>
    <row r="40" spans="11:11"/>
  </sheetData>
  <mergeCells count="27">
    <mergeCell ref="B25:K25"/>
    <mergeCell ref="B3:K3"/>
    <mergeCell ref="B2:K2"/>
    <mergeCell ref="B9:J9"/>
    <mergeCell ref="D5:J5"/>
    <mergeCell ref="C8:I8"/>
    <mergeCell ref="B15:J15"/>
    <mergeCell ref="B12:K12"/>
    <mergeCell ref="B13:K13"/>
    <mergeCell ref="B18:C18"/>
    <mergeCell ref="B23:C23"/>
    <mergeCell ref="G32:K32"/>
    <mergeCell ref="B14:K14"/>
    <mergeCell ref="D31:E31"/>
    <mergeCell ref="H10:J10"/>
    <mergeCell ref="H11:J11"/>
    <mergeCell ref="B30:K30"/>
    <mergeCell ref="F31:G31"/>
    <mergeCell ref="C16:G16"/>
    <mergeCell ref="I16:J16"/>
    <mergeCell ref="B26:K26"/>
    <mergeCell ref="C28:E28"/>
    <mergeCell ref="D18:G18"/>
    <mergeCell ref="B20:J20"/>
    <mergeCell ref="B21:J21"/>
    <mergeCell ref="D23:G23"/>
    <mergeCell ref="D24:G24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headerFooter>
    <oddFooter>&amp;RStrana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66675</xdr:colOff>
                    <xdr:row>31</xdr:row>
                    <xdr:rowOff>66675</xdr:rowOff>
                  </from>
                  <to>
                    <xdr:col>5</xdr:col>
                    <xdr:colOff>390525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66675</xdr:colOff>
                    <xdr:row>31</xdr:row>
                    <xdr:rowOff>66675</xdr:rowOff>
                  </from>
                  <to>
                    <xdr:col>3</xdr:col>
                    <xdr:colOff>390525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9DD6-75CF-45EA-8C14-B7EC5A3B0DEA}">
  <sheetPr>
    <tabColor theme="7" tint="0.79998168889431442"/>
    <pageSetUpPr fitToPage="1"/>
  </sheetPr>
  <dimension ref="A1:J72"/>
  <sheetViews>
    <sheetView tabSelected="1" topLeftCell="A2" zoomScale="94" zoomScaleNormal="94" workbookViewId="0">
      <selection activeCell="E15" sqref="E15"/>
    </sheetView>
  </sheetViews>
  <sheetFormatPr defaultColWidth="0" defaultRowHeight="18.75" zeroHeight="1"/>
  <cols>
    <col min="1" max="2" width="9.140625" style="71" customWidth="1"/>
    <col min="3" max="3" width="39.140625" style="71" customWidth="1"/>
    <col min="4" max="6" width="9.140625" style="71" customWidth="1"/>
    <col min="7" max="7" width="10.85546875" style="71" customWidth="1"/>
    <col min="8" max="8" width="11.42578125" style="71" customWidth="1"/>
    <col min="9" max="9" width="12.85546875" style="71" customWidth="1"/>
    <col min="10" max="10" width="9.140625" style="71" customWidth="1"/>
    <col min="11" max="16384" width="9.140625" style="71" hidden="1"/>
  </cols>
  <sheetData>
    <row r="1" spans="2:9"/>
    <row r="2" spans="2:9" ht="67.7" customHeight="1" thickBot="1">
      <c r="B2" s="350" t="s">
        <v>68</v>
      </c>
      <c r="C2" s="350"/>
      <c r="D2" s="350"/>
      <c r="E2" s="350"/>
      <c r="F2" s="350"/>
      <c r="G2" s="350"/>
      <c r="H2" s="350"/>
      <c r="I2" s="350"/>
    </row>
    <row r="3" spans="2:9" ht="24" customHeight="1" thickBot="1">
      <c r="B3" s="349" t="s">
        <v>69</v>
      </c>
      <c r="C3" s="349"/>
      <c r="D3" s="349"/>
      <c r="E3" s="349"/>
      <c r="F3" s="349"/>
      <c r="G3" s="349"/>
      <c r="H3" s="334">
        <f>I11+I17+I23+I36</f>
        <v>0</v>
      </c>
      <c r="I3" s="335"/>
    </row>
    <row r="4" spans="2:9" ht="22.7" customHeight="1">
      <c r="B4" s="130"/>
      <c r="C4" s="108" t="s">
        <v>70</v>
      </c>
    </row>
    <row r="5" spans="2:9" ht="45.6" customHeight="1">
      <c r="B5" s="314" t="s">
        <v>71</v>
      </c>
      <c r="C5" s="315" t="s">
        <v>72</v>
      </c>
      <c r="D5" s="347" t="s">
        <v>73</v>
      </c>
      <c r="E5" s="347"/>
      <c r="F5" s="347"/>
      <c r="G5" s="347"/>
      <c r="H5" s="315" t="s">
        <v>74</v>
      </c>
      <c r="I5" s="315" t="s">
        <v>75</v>
      </c>
    </row>
    <row r="6" spans="2:9">
      <c r="B6" s="316" t="s">
        <v>310</v>
      </c>
      <c r="C6" s="317"/>
      <c r="D6" s="348"/>
      <c r="E6" s="348"/>
      <c r="F6" s="348"/>
      <c r="G6" s="348"/>
      <c r="H6" s="318"/>
      <c r="I6" s="319"/>
    </row>
    <row r="7" spans="2:9">
      <c r="B7" s="316" t="s">
        <v>311</v>
      </c>
      <c r="C7" s="317"/>
      <c r="D7" s="348"/>
      <c r="E7" s="348"/>
      <c r="F7" s="348"/>
      <c r="G7" s="348"/>
      <c r="H7" s="318"/>
      <c r="I7" s="319"/>
    </row>
    <row r="8" spans="2:9">
      <c r="B8" s="316" t="s">
        <v>312</v>
      </c>
      <c r="C8" s="317"/>
      <c r="D8" s="348"/>
      <c r="E8" s="348"/>
      <c r="F8" s="348"/>
      <c r="G8" s="348"/>
      <c r="H8" s="318"/>
      <c r="I8" s="319"/>
    </row>
    <row r="9" spans="2:9">
      <c r="B9" s="316" t="s">
        <v>313</v>
      </c>
      <c r="C9" s="317"/>
      <c r="D9" s="348"/>
      <c r="E9" s="348"/>
      <c r="F9" s="348"/>
      <c r="G9" s="348"/>
      <c r="H9" s="318"/>
      <c r="I9" s="319"/>
    </row>
    <row r="10" spans="2:9">
      <c r="B10" s="316" t="s">
        <v>314</v>
      </c>
      <c r="C10" s="317"/>
      <c r="D10" s="348"/>
      <c r="E10" s="348"/>
      <c r="F10" s="348"/>
      <c r="G10" s="348"/>
      <c r="H10" s="318"/>
      <c r="I10" s="319"/>
    </row>
    <row r="11" spans="2:9" ht="16.350000000000001" customHeight="1">
      <c r="G11" s="329" t="s">
        <v>76</v>
      </c>
      <c r="H11" s="329"/>
      <c r="I11" s="323">
        <f>SUM(I6:I10)</f>
        <v>0</v>
      </c>
    </row>
    <row r="12" spans="2:9" ht="23.25">
      <c r="B12" s="130"/>
      <c r="C12" s="108" t="s">
        <v>77</v>
      </c>
    </row>
    <row r="13" spans="2:9" ht="40.5">
      <c r="B13" s="320" t="s">
        <v>71</v>
      </c>
      <c r="C13" s="320" t="s">
        <v>78</v>
      </c>
      <c r="D13" s="320" t="s">
        <v>79</v>
      </c>
      <c r="E13" s="320" t="s">
        <v>80</v>
      </c>
      <c r="F13" s="320" t="s">
        <v>81</v>
      </c>
      <c r="G13" s="320" t="s">
        <v>82</v>
      </c>
      <c r="H13" s="320" t="s">
        <v>83</v>
      </c>
      <c r="I13" s="320" t="s">
        <v>84</v>
      </c>
    </row>
    <row r="14" spans="2:9">
      <c r="B14" s="321" t="s">
        <v>310</v>
      </c>
      <c r="C14" s="322"/>
      <c r="D14" s="318"/>
      <c r="E14" s="318"/>
      <c r="F14" s="318"/>
      <c r="G14" s="319">
        <f>0.313*F14</f>
        <v>0</v>
      </c>
      <c r="H14" s="319">
        <f>D14/100*E14*F14</f>
        <v>0</v>
      </c>
      <c r="I14" s="319">
        <f>G14+H14</f>
        <v>0</v>
      </c>
    </row>
    <row r="15" spans="2:9">
      <c r="B15" s="321" t="s">
        <v>311</v>
      </c>
      <c r="C15" s="322"/>
      <c r="D15" s="318"/>
      <c r="E15" s="318"/>
      <c r="F15" s="318"/>
      <c r="G15" s="319">
        <f>0.313*F15</f>
        <v>0</v>
      </c>
      <c r="H15" s="319">
        <f t="shared" ref="H15:H16" si="0">D15/100*E15*F15</f>
        <v>0</v>
      </c>
      <c r="I15" s="319">
        <f t="shared" ref="I15:I16" si="1">G15+H15</f>
        <v>0</v>
      </c>
    </row>
    <row r="16" spans="2:9">
      <c r="B16" s="321" t="s">
        <v>312</v>
      </c>
      <c r="C16" s="322"/>
      <c r="D16" s="318"/>
      <c r="E16" s="318"/>
      <c r="F16" s="318"/>
      <c r="G16" s="319">
        <f>0.313*F16</f>
        <v>0</v>
      </c>
      <c r="H16" s="319">
        <f t="shared" si="0"/>
        <v>0</v>
      </c>
      <c r="I16" s="319">
        <f t="shared" si="1"/>
        <v>0</v>
      </c>
    </row>
    <row r="17" spans="2:9">
      <c r="G17" s="329" t="s">
        <v>76</v>
      </c>
      <c r="H17" s="329"/>
      <c r="I17" s="323">
        <f>SUM(I14:I16)</f>
        <v>0</v>
      </c>
    </row>
    <row r="18" spans="2:9" ht="23.25">
      <c r="B18" s="130"/>
      <c r="C18" s="108" t="s">
        <v>85</v>
      </c>
    </row>
    <row r="19" spans="2:9" ht="40.5">
      <c r="B19" s="320" t="s">
        <v>71</v>
      </c>
      <c r="C19" s="320" t="s">
        <v>78</v>
      </c>
      <c r="D19" s="320" t="s">
        <v>79</v>
      </c>
      <c r="E19" s="320" t="s">
        <v>80</v>
      </c>
      <c r="F19" s="320" t="s">
        <v>81</v>
      </c>
      <c r="G19" s="320" t="s">
        <v>82</v>
      </c>
      <c r="H19" s="320" t="s">
        <v>83</v>
      </c>
      <c r="I19" s="320" t="s">
        <v>84</v>
      </c>
    </row>
    <row r="20" spans="2:9">
      <c r="B20" s="321" t="s">
        <v>310</v>
      </c>
      <c r="C20" s="322"/>
      <c r="D20" s="324"/>
      <c r="E20" s="324"/>
      <c r="F20" s="325"/>
      <c r="G20" s="326" t="s">
        <v>86</v>
      </c>
      <c r="H20" s="319">
        <f>D20/100*E20*F20</f>
        <v>0</v>
      </c>
      <c r="I20" s="319">
        <f>H20</f>
        <v>0</v>
      </c>
    </row>
    <row r="21" spans="2:9">
      <c r="B21" s="321" t="s">
        <v>311</v>
      </c>
      <c r="C21" s="322"/>
      <c r="D21" s="324"/>
      <c r="E21" s="324"/>
      <c r="F21" s="324"/>
      <c r="G21" s="326" t="s">
        <v>86</v>
      </c>
      <c r="H21" s="319">
        <f t="shared" ref="H21:H22" si="2">D21/100*E21*F21</f>
        <v>0</v>
      </c>
      <c r="I21" s="319">
        <f t="shared" ref="I21:I22" si="3">H21</f>
        <v>0</v>
      </c>
    </row>
    <row r="22" spans="2:9">
      <c r="B22" s="321" t="s">
        <v>312</v>
      </c>
      <c r="C22" s="322"/>
      <c r="D22" s="324"/>
      <c r="E22" s="324"/>
      <c r="F22" s="324"/>
      <c r="G22" s="326" t="s">
        <v>86</v>
      </c>
      <c r="H22" s="319">
        <f t="shared" si="2"/>
        <v>0</v>
      </c>
      <c r="I22" s="319">
        <f t="shared" si="3"/>
        <v>0</v>
      </c>
    </row>
    <row r="23" spans="2:9">
      <c r="G23" s="329" t="s">
        <v>76</v>
      </c>
      <c r="H23" s="329"/>
      <c r="I23" s="323">
        <f>SUM(I20:I22)</f>
        <v>0</v>
      </c>
    </row>
    <row r="24" spans="2:9" ht="23.25">
      <c r="B24" s="130"/>
      <c r="C24" s="108" t="s">
        <v>87</v>
      </c>
    </row>
    <row r="25" spans="2:9" ht="40.5">
      <c r="B25" s="320" t="s">
        <v>71</v>
      </c>
      <c r="C25" s="320" t="s">
        <v>78</v>
      </c>
      <c r="D25" s="337" t="s">
        <v>88</v>
      </c>
      <c r="E25" s="337"/>
      <c r="F25" s="337" t="s">
        <v>89</v>
      </c>
      <c r="G25" s="337"/>
      <c r="H25" s="337" t="s">
        <v>84</v>
      </c>
      <c r="I25" s="337"/>
    </row>
    <row r="26" spans="2:9">
      <c r="B26" s="316" t="s">
        <v>310</v>
      </c>
      <c r="C26" s="322"/>
      <c r="D26" s="336"/>
      <c r="E26" s="336"/>
      <c r="F26" s="336"/>
      <c r="G26" s="336"/>
      <c r="H26" s="336"/>
      <c r="I26" s="336"/>
    </row>
    <row r="27" spans="2:9">
      <c r="B27" s="316" t="s">
        <v>311</v>
      </c>
      <c r="C27" s="322"/>
      <c r="D27" s="336"/>
      <c r="E27" s="336"/>
      <c r="F27" s="336"/>
      <c r="G27" s="336"/>
      <c r="H27" s="336"/>
      <c r="I27" s="336"/>
    </row>
    <row r="28" spans="2:9">
      <c r="B28" s="316" t="s">
        <v>312</v>
      </c>
      <c r="C28" s="322"/>
      <c r="D28" s="336"/>
      <c r="E28" s="336"/>
      <c r="F28" s="336"/>
      <c r="G28" s="336"/>
      <c r="H28" s="336"/>
      <c r="I28" s="336"/>
    </row>
    <row r="29" spans="2:9">
      <c r="B29" s="316" t="s">
        <v>313</v>
      </c>
      <c r="C29" s="322"/>
      <c r="D29" s="336"/>
      <c r="E29" s="336"/>
      <c r="F29" s="336"/>
      <c r="G29" s="336"/>
      <c r="H29" s="336"/>
      <c r="I29" s="336"/>
    </row>
    <row r="30" spans="2:9">
      <c r="B30" s="316" t="s">
        <v>314</v>
      </c>
      <c r="C30" s="322"/>
      <c r="D30" s="336"/>
      <c r="E30" s="336"/>
      <c r="F30" s="336"/>
      <c r="G30" s="336"/>
      <c r="H30" s="336"/>
      <c r="I30" s="336"/>
    </row>
    <row r="31" spans="2:9">
      <c r="B31" s="321" t="s">
        <v>315</v>
      </c>
      <c r="C31" s="322"/>
      <c r="D31" s="336"/>
      <c r="E31" s="336"/>
      <c r="F31" s="336"/>
      <c r="G31" s="336"/>
      <c r="H31" s="336"/>
      <c r="I31" s="336"/>
    </row>
    <row r="32" spans="2:9">
      <c r="B32" s="321" t="s">
        <v>316</v>
      </c>
      <c r="C32" s="322"/>
      <c r="D32" s="336"/>
      <c r="E32" s="336"/>
      <c r="F32" s="336"/>
      <c r="G32" s="336"/>
      <c r="H32" s="336"/>
      <c r="I32" s="336"/>
    </row>
    <row r="33" spans="2:9">
      <c r="B33" s="321" t="s">
        <v>317</v>
      </c>
      <c r="C33" s="322"/>
      <c r="D33" s="336"/>
      <c r="E33" s="336"/>
      <c r="F33" s="336"/>
      <c r="G33" s="336"/>
      <c r="H33" s="336"/>
      <c r="I33" s="336"/>
    </row>
    <row r="34" spans="2:9">
      <c r="B34" s="321" t="s">
        <v>318</v>
      </c>
      <c r="C34" s="322"/>
      <c r="D34" s="336"/>
      <c r="E34" s="336"/>
      <c r="F34" s="336"/>
      <c r="G34" s="336"/>
      <c r="H34" s="336"/>
      <c r="I34" s="336"/>
    </row>
    <row r="35" spans="2:9">
      <c r="B35" s="321" t="s">
        <v>319</v>
      </c>
      <c r="C35" s="322"/>
      <c r="D35" s="336"/>
      <c r="E35" s="336"/>
      <c r="F35" s="336"/>
      <c r="G35" s="336"/>
      <c r="H35" s="336"/>
      <c r="I35" s="336"/>
    </row>
    <row r="36" spans="2:9">
      <c r="D36" s="343"/>
      <c r="E36" s="343"/>
      <c r="F36" s="343"/>
      <c r="G36" s="342" t="s">
        <v>76</v>
      </c>
      <c r="H36" s="342"/>
      <c r="I36" s="323">
        <f>SUM(H26:I35)</f>
        <v>0</v>
      </c>
    </row>
    <row r="37" spans="2:9" ht="19.5" thickBot="1"/>
    <row r="38" spans="2:9" ht="23.25">
      <c r="B38" s="327"/>
      <c r="C38" s="327" t="s">
        <v>320</v>
      </c>
      <c r="D38" s="327"/>
      <c r="E38" s="327"/>
      <c r="F38" s="327"/>
      <c r="G38" s="327"/>
      <c r="H38" s="339">
        <f>H45</f>
        <v>0</v>
      </c>
      <c r="I38" s="340"/>
    </row>
    <row r="39" spans="2:9" ht="40.5">
      <c r="B39" s="320" t="s">
        <v>71</v>
      </c>
      <c r="C39" s="320" t="s">
        <v>90</v>
      </c>
      <c r="D39" s="337" t="s">
        <v>91</v>
      </c>
      <c r="E39" s="337"/>
      <c r="F39" s="337" t="s">
        <v>92</v>
      </c>
      <c r="G39" s="337"/>
      <c r="H39" s="337" t="s">
        <v>93</v>
      </c>
      <c r="I39" s="337"/>
    </row>
    <row r="40" spans="2:9">
      <c r="B40" s="321" t="s">
        <v>310</v>
      </c>
      <c r="C40" s="322"/>
      <c r="D40" s="344"/>
      <c r="E40" s="344"/>
      <c r="F40" s="338"/>
      <c r="G40" s="338"/>
      <c r="H40" s="338"/>
      <c r="I40" s="338"/>
    </row>
    <row r="41" spans="2:9">
      <c r="B41" s="321" t="s">
        <v>311</v>
      </c>
      <c r="C41" s="328"/>
      <c r="D41" s="344"/>
      <c r="E41" s="344"/>
      <c r="F41" s="338"/>
      <c r="G41" s="338"/>
      <c r="H41" s="338"/>
      <c r="I41" s="338"/>
    </row>
    <row r="42" spans="2:9">
      <c r="B42" s="321" t="s">
        <v>312</v>
      </c>
      <c r="C42" s="328"/>
      <c r="D42" s="344"/>
      <c r="E42" s="344"/>
      <c r="F42" s="338"/>
      <c r="G42" s="338"/>
      <c r="H42" s="338"/>
      <c r="I42" s="338"/>
    </row>
    <row r="43" spans="2:9">
      <c r="B43" s="321" t="s">
        <v>313</v>
      </c>
      <c r="C43" s="328"/>
      <c r="D43" s="344"/>
      <c r="E43" s="344"/>
      <c r="F43" s="338"/>
      <c r="G43" s="338"/>
      <c r="H43" s="338"/>
      <c r="I43" s="338"/>
    </row>
    <row r="44" spans="2:9">
      <c r="B44" s="321" t="s">
        <v>314</v>
      </c>
      <c r="C44" s="328"/>
      <c r="D44" s="344"/>
      <c r="E44" s="344"/>
      <c r="F44" s="338"/>
      <c r="G44" s="338"/>
      <c r="H44" s="338"/>
      <c r="I44" s="338"/>
    </row>
    <row r="45" spans="2:9">
      <c r="F45" s="351" t="s">
        <v>76</v>
      </c>
      <c r="G45" s="352"/>
      <c r="H45" s="353">
        <f>SUM(H40:I44)</f>
        <v>0</v>
      </c>
      <c r="I45" s="354"/>
    </row>
    <row r="46" spans="2:9" ht="19.5" thickBot="1"/>
    <row r="47" spans="2:9" ht="23.25">
      <c r="B47" s="327"/>
      <c r="C47" s="327" t="s">
        <v>321</v>
      </c>
      <c r="D47" s="327"/>
      <c r="E47" s="327"/>
      <c r="F47" s="327"/>
      <c r="G47" s="327"/>
      <c r="H47" s="339">
        <f>H56</f>
        <v>0</v>
      </c>
      <c r="I47" s="340"/>
    </row>
    <row r="48" spans="2:9" ht="40.5">
      <c r="B48" s="320" t="s">
        <v>71</v>
      </c>
      <c r="C48" s="320" t="s">
        <v>94</v>
      </c>
      <c r="D48" s="337" t="s">
        <v>91</v>
      </c>
      <c r="E48" s="337"/>
      <c r="F48" s="337" t="s">
        <v>92</v>
      </c>
      <c r="G48" s="337"/>
      <c r="H48" s="337" t="s">
        <v>95</v>
      </c>
      <c r="I48" s="337"/>
    </row>
    <row r="49" spans="2:9">
      <c r="B49" s="321" t="s">
        <v>310</v>
      </c>
      <c r="C49" s="322"/>
      <c r="D49" s="341"/>
      <c r="E49" s="341"/>
      <c r="F49" s="336"/>
      <c r="G49" s="336"/>
      <c r="H49" s="336"/>
      <c r="I49" s="336"/>
    </row>
    <row r="50" spans="2:9">
      <c r="B50" s="321" t="s">
        <v>311</v>
      </c>
      <c r="C50" s="322"/>
      <c r="D50" s="341"/>
      <c r="E50" s="341"/>
      <c r="F50" s="336"/>
      <c r="G50" s="336"/>
      <c r="H50" s="336"/>
      <c r="I50" s="336"/>
    </row>
    <row r="51" spans="2:9">
      <c r="B51" s="321" t="s">
        <v>312</v>
      </c>
      <c r="C51" s="322"/>
      <c r="D51" s="341"/>
      <c r="E51" s="341"/>
      <c r="F51" s="336"/>
      <c r="G51" s="336"/>
      <c r="H51" s="336"/>
      <c r="I51" s="336"/>
    </row>
    <row r="52" spans="2:9">
      <c r="B52" s="321" t="s">
        <v>313</v>
      </c>
      <c r="C52" s="322"/>
      <c r="D52" s="341"/>
      <c r="E52" s="341"/>
      <c r="F52" s="336"/>
      <c r="G52" s="336"/>
      <c r="H52" s="336"/>
      <c r="I52" s="336"/>
    </row>
    <row r="53" spans="2:9">
      <c r="B53" s="321" t="s">
        <v>314</v>
      </c>
      <c r="C53" s="322"/>
      <c r="D53" s="341"/>
      <c r="E53" s="341"/>
      <c r="F53" s="336"/>
      <c r="G53" s="336"/>
      <c r="H53" s="336"/>
      <c r="I53" s="336"/>
    </row>
    <row r="54" spans="2:9">
      <c r="B54" s="321" t="s">
        <v>315</v>
      </c>
      <c r="C54" s="322"/>
      <c r="D54" s="330"/>
      <c r="E54" s="331"/>
      <c r="F54" s="332"/>
      <c r="G54" s="333"/>
      <c r="H54" s="332"/>
      <c r="I54" s="333"/>
    </row>
    <row r="55" spans="2:9">
      <c r="B55" s="321" t="s">
        <v>316</v>
      </c>
      <c r="C55" s="322"/>
      <c r="D55" s="341"/>
      <c r="E55" s="341"/>
      <c r="F55" s="336"/>
      <c r="G55" s="336"/>
      <c r="H55" s="336"/>
      <c r="I55" s="336"/>
    </row>
    <row r="56" spans="2:9">
      <c r="F56" s="345" t="s">
        <v>76</v>
      </c>
      <c r="G56" s="345"/>
      <c r="H56" s="346">
        <f>SUM(H49:I55)</f>
        <v>0</v>
      </c>
      <c r="I56" s="346"/>
    </row>
    <row r="57" spans="2:9"/>
    <row r="58" spans="2:9"/>
    <row r="59" spans="2:9"/>
    <row r="60" spans="2:9"/>
    <row r="61" spans="2:9">
      <c r="I61" s="76" t="s">
        <v>96</v>
      </c>
    </row>
    <row r="62" spans="2:9"/>
    <row r="63" spans="2:9"/>
    <row r="64" spans="2:9"/>
    <row r="65"/>
    <row r="66"/>
    <row r="67"/>
    <row r="68"/>
    <row r="69"/>
    <row r="70"/>
    <row r="71"/>
    <row r="72"/>
  </sheetData>
  <mergeCells count="95">
    <mergeCell ref="B3:G3"/>
    <mergeCell ref="B2:I2"/>
    <mergeCell ref="D50:E50"/>
    <mergeCell ref="F50:G50"/>
    <mergeCell ref="H50:I50"/>
    <mergeCell ref="F43:G43"/>
    <mergeCell ref="H43:I43"/>
    <mergeCell ref="D44:E44"/>
    <mergeCell ref="F44:G44"/>
    <mergeCell ref="H44:I44"/>
    <mergeCell ref="F45:G45"/>
    <mergeCell ref="H45:I45"/>
    <mergeCell ref="D48:E48"/>
    <mergeCell ref="F48:G48"/>
    <mergeCell ref="H48:I48"/>
    <mergeCell ref="D49:E49"/>
    <mergeCell ref="D53:E53"/>
    <mergeCell ref="F53:G53"/>
    <mergeCell ref="H53:I53"/>
    <mergeCell ref="D5:G5"/>
    <mergeCell ref="D6:G6"/>
    <mergeCell ref="D7:G7"/>
    <mergeCell ref="D8:G8"/>
    <mergeCell ref="D9:G9"/>
    <mergeCell ref="D10:G10"/>
    <mergeCell ref="G23:H23"/>
    <mergeCell ref="G17:H17"/>
    <mergeCell ref="D25:E25"/>
    <mergeCell ref="D26:E26"/>
    <mergeCell ref="D27:E27"/>
    <mergeCell ref="H28:I28"/>
    <mergeCell ref="D43:E43"/>
    <mergeCell ref="F56:G56"/>
    <mergeCell ref="H56:I56"/>
    <mergeCell ref="D55:E55"/>
    <mergeCell ref="F55:G55"/>
    <mergeCell ref="H55:I55"/>
    <mergeCell ref="F49:G49"/>
    <mergeCell ref="H49:I49"/>
    <mergeCell ref="H47:I47"/>
    <mergeCell ref="D51:E51"/>
    <mergeCell ref="F51:G51"/>
    <mergeCell ref="H51:I51"/>
    <mergeCell ref="D52:E52"/>
    <mergeCell ref="F52:G52"/>
    <mergeCell ref="H52:I52"/>
    <mergeCell ref="G36:H36"/>
    <mergeCell ref="D36:F36"/>
    <mergeCell ref="D41:E41"/>
    <mergeCell ref="F41:G41"/>
    <mergeCell ref="H41:I41"/>
    <mergeCell ref="D39:E39"/>
    <mergeCell ref="F39:G39"/>
    <mergeCell ref="H39:I39"/>
    <mergeCell ref="D40:E40"/>
    <mergeCell ref="F40:G40"/>
    <mergeCell ref="H40:I40"/>
    <mergeCell ref="D42:E42"/>
    <mergeCell ref="F42:G42"/>
    <mergeCell ref="D30:E30"/>
    <mergeCell ref="F30:G30"/>
    <mergeCell ref="D31:E31"/>
    <mergeCell ref="F31:G31"/>
    <mergeCell ref="H42:I42"/>
    <mergeCell ref="H38:I38"/>
    <mergeCell ref="D33:E33"/>
    <mergeCell ref="F33:G33"/>
    <mergeCell ref="H33:I33"/>
    <mergeCell ref="D34:E34"/>
    <mergeCell ref="F34:G34"/>
    <mergeCell ref="H34:I34"/>
    <mergeCell ref="D35:E35"/>
    <mergeCell ref="F35:G35"/>
    <mergeCell ref="H35:I35"/>
    <mergeCell ref="F26:G26"/>
    <mergeCell ref="F27:G27"/>
    <mergeCell ref="H25:I25"/>
    <mergeCell ref="F32:G32"/>
    <mergeCell ref="F29:G29"/>
    <mergeCell ref="G11:H11"/>
    <mergeCell ref="D54:E54"/>
    <mergeCell ref="F54:G54"/>
    <mergeCell ref="H54:I54"/>
    <mergeCell ref="H3:I3"/>
    <mergeCell ref="D32:E32"/>
    <mergeCell ref="D28:E28"/>
    <mergeCell ref="F28:G28"/>
    <mergeCell ref="D29:E29"/>
    <mergeCell ref="H29:I29"/>
    <mergeCell ref="H30:I30"/>
    <mergeCell ref="H31:I31"/>
    <mergeCell ref="H32:I32"/>
    <mergeCell ref="H26:I26"/>
    <mergeCell ref="H27:I27"/>
    <mergeCell ref="F25:G25"/>
  </mergeCells>
  <phoneticPr fontId="8" type="noConversion"/>
  <pageMargins left="0.51181102362204722" right="0.51181102362204722" top="0.55118110236220474" bottom="0.55118110236220474" header="0.31496062992125984" footer="0.31496062992125984"/>
  <pageSetup paperSize="9" scale="71" fitToHeight="2" orientation="portrait" horizontalDpi="300" verticalDpi="300" r:id="rId1"/>
  <headerFooter>
    <oddFooter>&amp;RStrana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639B5-4DD1-4114-B5B5-2E06CCB9E682}">
  <sheetPr>
    <tabColor rgb="FFFFFF00"/>
    <pageSetUpPr fitToPage="1"/>
  </sheetPr>
  <dimension ref="A1:AK258"/>
  <sheetViews>
    <sheetView topLeftCell="A17" zoomScale="80" zoomScaleNormal="80" workbookViewId="0">
      <selection activeCell="F10" sqref="F10:I10"/>
    </sheetView>
  </sheetViews>
  <sheetFormatPr defaultColWidth="0" defaultRowHeight="15" zeroHeight="1" outlineLevelCol="1"/>
  <cols>
    <col min="1" max="1" width="8.85546875" style="132" customWidth="1"/>
    <col min="2" max="2" width="11.85546875" style="132" customWidth="1"/>
    <col min="3" max="3" width="10.85546875" style="132" customWidth="1"/>
    <col min="4" max="4" width="13" style="132" customWidth="1"/>
    <col min="5" max="5" width="13.140625" style="132" customWidth="1"/>
    <col min="6" max="6" width="17.140625" style="132" customWidth="1"/>
    <col min="7" max="7" width="19.140625" style="132" customWidth="1"/>
    <col min="8" max="10" width="17.140625" style="132" customWidth="1"/>
    <col min="11" max="11" width="17.5703125" style="132" customWidth="1"/>
    <col min="12" max="12" width="11.28515625" style="74" customWidth="1"/>
    <col min="13" max="21" width="20.7109375" style="74" hidden="1" customWidth="1" outlineLevel="1"/>
    <col min="22" max="37" width="20.7109375" style="74" hidden="1" customWidth="1"/>
    <col min="38" max="16384" width="20.7109375" style="132" hidden="1"/>
  </cols>
  <sheetData>
    <row r="1" spans="1:2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22" ht="49.7" customHeight="1">
      <c r="A2" s="74"/>
      <c r="B2" s="509" t="s">
        <v>97</v>
      </c>
      <c r="C2" s="509"/>
      <c r="D2" s="509"/>
      <c r="E2" s="509"/>
      <c r="F2" s="509"/>
      <c r="G2" s="509"/>
      <c r="H2" s="509"/>
      <c r="I2" s="509"/>
      <c r="J2" s="509"/>
      <c r="K2" s="509"/>
      <c r="L2" s="133"/>
      <c r="M2" s="133"/>
      <c r="N2" s="133"/>
    </row>
    <row r="3" spans="1:22" ht="25.7" customHeight="1">
      <c r="A3" s="74"/>
      <c r="B3" s="203" t="s">
        <v>98</v>
      </c>
      <c r="C3" s="510" t="s">
        <v>99</v>
      </c>
      <c r="D3" s="510"/>
      <c r="E3" s="510"/>
      <c r="F3" s="511" t="s">
        <v>100</v>
      </c>
      <c r="G3" s="512"/>
      <c r="H3" s="512"/>
      <c r="I3" s="513"/>
      <c r="J3" s="511" t="s">
        <v>101</v>
      </c>
      <c r="K3" s="513"/>
      <c r="L3" s="134"/>
      <c r="M3" s="134"/>
      <c r="N3" s="135"/>
      <c r="O3" s="136"/>
      <c r="P3" s="136"/>
      <c r="Q3" s="136"/>
      <c r="R3" s="136"/>
      <c r="S3" s="136"/>
      <c r="T3" s="136"/>
      <c r="U3" s="136"/>
      <c r="V3" s="136"/>
    </row>
    <row r="4" spans="1:22" ht="17.25" customHeight="1">
      <c r="A4" s="74"/>
      <c r="B4" s="137">
        <v>1</v>
      </c>
      <c r="C4" s="507"/>
      <c r="D4" s="507"/>
      <c r="E4" s="507"/>
      <c r="F4" s="505" t="s">
        <v>241</v>
      </c>
      <c r="G4" s="505"/>
      <c r="H4" s="505"/>
      <c r="I4" s="505"/>
      <c r="J4" s="506" t="str">
        <f>IFERROR((VLOOKUP(F4,'pomocný hárok'!$A$1:$B$13,2,0)),"")</f>
        <v>príspevok na stravovanie</v>
      </c>
      <c r="K4" s="506"/>
      <c r="L4" s="134"/>
      <c r="M4" s="134"/>
      <c r="N4" s="135"/>
      <c r="O4" s="136"/>
      <c r="P4" s="136"/>
      <c r="Q4" s="136"/>
      <c r="R4" s="136"/>
      <c r="S4" s="136"/>
      <c r="T4" s="136"/>
      <c r="U4" s="136"/>
      <c r="V4" s="136"/>
    </row>
    <row r="5" spans="1:22" ht="17.25" customHeight="1">
      <c r="A5" s="74"/>
      <c r="B5" s="137">
        <v>2</v>
      </c>
      <c r="C5" s="507"/>
      <c r="D5" s="507"/>
      <c r="E5" s="507"/>
      <c r="F5" s="505"/>
      <c r="G5" s="505"/>
      <c r="H5" s="505"/>
      <c r="I5" s="505"/>
      <c r="J5" s="506" t="str">
        <f>IFERROR((VLOOKUP(F5,'pomocný hárok'!$A$1:$B$13,2,0)),"")</f>
        <v/>
      </c>
      <c r="K5" s="506"/>
      <c r="L5" s="134"/>
      <c r="M5" s="134"/>
      <c r="N5" s="135"/>
      <c r="O5" s="136"/>
      <c r="P5" s="136"/>
      <c r="Q5" s="136"/>
      <c r="R5" s="136"/>
      <c r="S5" s="136"/>
      <c r="T5" s="136"/>
      <c r="U5" s="136"/>
      <c r="V5" s="136"/>
    </row>
    <row r="6" spans="1:22" ht="17.25" customHeight="1">
      <c r="A6" s="74"/>
      <c r="B6" s="137">
        <v>3</v>
      </c>
      <c r="C6" s="507"/>
      <c r="D6" s="507"/>
      <c r="E6" s="507"/>
      <c r="F6" s="505"/>
      <c r="G6" s="505"/>
      <c r="H6" s="505"/>
      <c r="I6" s="505"/>
      <c r="J6" s="506" t="str">
        <f>IFERROR((VLOOKUP(F6,'pomocný hárok'!$A$1:$B$13,2,0)),"")</f>
        <v/>
      </c>
      <c r="K6" s="506"/>
      <c r="L6" s="134"/>
      <c r="M6" s="134"/>
      <c r="N6" s="135"/>
      <c r="O6" s="136"/>
      <c r="P6" s="136"/>
      <c r="Q6" s="136"/>
      <c r="R6" s="136"/>
      <c r="S6" s="136"/>
      <c r="T6" s="136"/>
      <c r="U6" s="136"/>
      <c r="V6" s="136"/>
    </row>
    <row r="7" spans="1:22" ht="17.25" customHeight="1">
      <c r="A7" s="74"/>
      <c r="B7" s="137">
        <v>4</v>
      </c>
      <c r="C7" s="507"/>
      <c r="D7" s="507"/>
      <c r="E7" s="507"/>
      <c r="F7" s="505"/>
      <c r="G7" s="505"/>
      <c r="H7" s="505"/>
      <c r="I7" s="505"/>
      <c r="J7" s="506" t="str">
        <f>IFERROR((VLOOKUP(F7,'pomocný hárok'!$A$1:$B$13,2,0)),"")</f>
        <v/>
      </c>
      <c r="K7" s="506"/>
      <c r="L7" s="134"/>
      <c r="M7" s="134"/>
      <c r="N7" s="135"/>
      <c r="O7" s="136"/>
      <c r="P7" s="136"/>
      <c r="Q7" s="136"/>
      <c r="R7" s="136"/>
      <c r="S7" s="136"/>
      <c r="T7" s="136"/>
      <c r="U7" s="136"/>
      <c r="V7" s="136"/>
    </row>
    <row r="8" spans="1:22" ht="17.25" customHeight="1">
      <c r="A8" s="74"/>
      <c r="B8" s="137">
        <v>5</v>
      </c>
      <c r="C8" s="507"/>
      <c r="D8" s="507"/>
      <c r="E8" s="507"/>
      <c r="F8" s="505"/>
      <c r="G8" s="505"/>
      <c r="H8" s="505"/>
      <c r="I8" s="505"/>
      <c r="J8" s="506" t="str">
        <f>IFERROR((VLOOKUP(F8,'pomocný hárok'!$A$1:$B$13,2,0)),"")</f>
        <v/>
      </c>
      <c r="K8" s="506"/>
      <c r="L8" s="134"/>
      <c r="M8" s="134"/>
      <c r="N8" s="135"/>
      <c r="O8" s="136"/>
      <c r="P8" s="136"/>
      <c r="Q8" s="136"/>
      <c r="R8" s="136"/>
      <c r="S8" s="136"/>
      <c r="T8" s="136"/>
      <c r="U8" s="136"/>
      <c r="V8" s="136"/>
    </row>
    <row r="9" spans="1:22" ht="17.25" customHeight="1">
      <c r="A9" s="74"/>
      <c r="B9" s="137">
        <v>6</v>
      </c>
      <c r="C9" s="507"/>
      <c r="D9" s="507"/>
      <c r="E9" s="507"/>
      <c r="F9" s="505"/>
      <c r="G9" s="505"/>
      <c r="H9" s="505"/>
      <c r="I9" s="505"/>
      <c r="J9" s="506" t="str">
        <f>IFERROR((VLOOKUP(F9,'pomocný hárok'!$A$1:$B$13,2,0)),"")</f>
        <v/>
      </c>
      <c r="K9" s="506"/>
      <c r="L9" s="134"/>
      <c r="M9" s="134"/>
      <c r="N9" s="135"/>
      <c r="O9" s="136"/>
      <c r="P9" s="136"/>
      <c r="Q9" s="136"/>
      <c r="R9" s="136"/>
      <c r="S9" s="136"/>
      <c r="T9" s="136"/>
      <c r="U9" s="136"/>
      <c r="V9" s="136"/>
    </row>
    <row r="10" spans="1:22" ht="17.25" customHeight="1">
      <c r="A10" s="74"/>
      <c r="B10" s="137">
        <v>7</v>
      </c>
      <c r="C10" s="507"/>
      <c r="D10" s="507"/>
      <c r="E10" s="507"/>
      <c r="F10" s="505"/>
      <c r="G10" s="505"/>
      <c r="H10" s="505"/>
      <c r="I10" s="505"/>
      <c r="J10" s="506" t="str">
        <f>IFERROR((VLOOKUP(F10,'pomocný hárok'!$A$1:$B$13,2,0)),"")</f>
        <v/>
      </c>
      <c r="K10" s="506"/>
      <c r="L10" s="134"/>
      <c r="M10" s="134"/>
      <c r="N10" s="135"/>
      <c r="O10" s="136"/>
      <c r="P10" s="136"/>
      <c r="Q10" s="136"/>
      <c r="R10" s="136"/>
      <c r="S10" s="136"/>
      <c r="T10" s="136"/>
      <c r="U10" s="136"/>
      <c r="V10" s="136"/>
    </row>
    <row r="11" spans="1:22" ht="17.25" customHeight="1">
      <c r="A11" s="74"/>
      <c r="B11" s="137">
        <v>8</v>
      </c>
      <c r="C11" s="507"/>
      <c r="D11" s="507"/>
      <c r="E11" s="507"/>
      <c r="F11" s="505"/>
      <c r="G11" s="505"/>
      <c r="H11" s="505"/>
      <c r="I11" s="505"/>
      <c r="J11" s="506" t="str">
        <f>IFERROR((VLOOKUP(F11,'pomocný hárok'!$A$1:$B$13,2,0)),"")</f>
        <v/>
      </c>
      <c r="K11" s="506"/>
      <c r="L11" s="134"/>
      <c r="M11" s="134"/>
      <c r="N11" s="135"/>
      <c r="O11" s="136"/>
      <c r="P11" s="136"/>
      <c r="Q11" s="136"/>
      <c r="R11" s="136"/>
      <c r="S11" s="136"/>
      <c r="T11" s="136"/>
      <c r="U11" s="136"/>
      <c r="V11" s="136"/>
    </row>
    <row r="12" spans="1:22" ht="17.25" customHeight="1">
      <c r="A12" s="74"/>
      <c r="B12" s="137">
        <v>9</v>
      </c>
      <c r="C12" s="507"/>
      <c r="D12" s="507"/>
      <c r="E12" s="507"/>
      <c r="F12" s="505"/>
      <c r="G12" s="505"/>
      <c r="H12" s="505"/>
      <c r="I12" s="505"/>
      <c r="J12" s="506" t="str">
        <f>IFERROR((VLOOKUP(F12,'pomocný hárok'!$A$1:$B$13,2,0)),"")</f>
        <v/>
      </c>
      <c r="K12" s="506"/>
      <c r="L12" s="134"/>
      <c r="M12" s="134"/>
      <c r="N12" s="135"/>
      <c r="O12" s="136"/>
      <c r="P12" s="136"/>
      <c r="Q12" s="136"/>
      <c r="R12" s="136"/>
      <c r="S12" s="136"/>
      <c r="T12" s="136"/>
      <c r="U12" s="136"/>
      <c r="V12" s="136"/>
    </row>
    <row r="13" spans="1:22" ht="17.25" customHeight="1">
      <c r="A13" s="74"/>
      <c r="B13" s="137">
        <v>10</v>
      </c>
      <c r="C13" s="507"/>
      <c r="D13" s="507"/>
      <c r="E13" s="507"/>
      <c r="F13" s="505"/>
      <c r="G13" s="505"/>
      <c r="H13" s="505"/>
      <c r="I13" s="505"/>
      <c r="J13" s="506" t="str">
        <f>IFERROR((VLOOKUP(F13,'pomocný hárok'!$A$1:$B$13,2,0)),"")</f>
        <v/>
      </c>
      <c r="K13" s="506"/>
      <c r="L13" s="134"/>
      <c r="M13" s="134"/>
      <c r="N13" s="135"/>
      <c r="O13" s="136"/>
      <c r="P13" s="136"/>
      <c r="Q13" s="136"/>
      <c r="R13" s="136"/>
      <c r="S13" s="136"/>
      <c r="T13" s="136"/>
      <c r="U13" s="136"/>
      <c r="V13" s="136"/>
    </row>
    <row r="14" spans="1:22" ht="17.25" customHeight="1">
      <c r="A14" s="74"/>
      <c r="B14" s="137">
        <v>11</v>
      </c>
      <c r="C14" s="507"/>
      <c r="D14" s="507"/>
      <c r="E14" s="507"/>
      <c r="F14" s="505"/>
      <c r="G14" s="505"/>
      <c r="H14" s="505"/>
      <c r="I14" s="505"/>
      <c r="J14" s="506" t="str">
        <f>IFERROR((VLOOKUP(F14,'pomocný hárok'!$A$1:$B$13,2,0)),"")</f>
        <v/>
      </c>
      <c r="K14" s="506"/>
      <c r="L14" s="134"/>
      <c r="M14" s="134"/>
      <c r="N14" s="135"/>
      <c r="O14" s="136"/>
      <c r="P14" s="136"/>
      <c r="Q14" s="136"/>
      <c r="R14" s="136"/>
      <c r="S14" s="136"/>
      <c r="T14" s="136"/>
      <c r="U14" s="136"/>
      <c r="V14" s="136"/>
    </row>
    <row r="15" spans="1:22" ht="17.25" customHeight="1">
      <c r="A15" s="74"/>
      <c r="B15" s="137">
        <v>12</v>
      </c>
      <c r="C15" s="507"/>
      <c r="D15" s="507"/>
      <c r="E15" s="507"/>
      <c r="F15" s="505"/>
      <c r="G15" s="505"/>
      <c r="H15" s="505"/>
      <c r="I15" s="505"/>
      <c r="J15" s="506" t="str">
        <f>IFERROR((VLOOKUP(F15,'pomocný hárok'!$A$1:$B$13,2,0)),"")</f>
        <v/>
      </c>
      <c r="K15" s="506"/>
      <c r="L15" s="134"/>
      <c r="M15" s="134"/>
      <c r="N15" s="135"/>
      <c r="O15" s="136"/>
      <c r="P15" s="136"/>
      <c r="Q15" s="136"/>
      <c r="R15" s="136"/>
      <c r="S15" s="136"/>
      <c r="T15" s="136"/>
      <c r="U15" s="136"/>
      <c r="V15" s="136"/>
    </row>
    <row r="16" spans="1:22" ht="17.25" customHeight="1">
      <c r="A16" s="74"/>
      <c r="B16" s="137">
        <v>13</v>
      </c>
      <c r="C16" s="507"/>
      <c r="D16" s="507"/>
      <c r="E16" s="507"/>
      <c r="F16" s="505"/>
      <c r="G16" s="505"/>
      <c r="H16" s="505"/>
      <c r="I16" s="505"/>
      <c r="J16" s="506" t="str">
        <f>IFERROR((VLOOKUP(F16,'pomocný hárok'!$A$1:$B$13,2,0)),"")</f>
        <v/>
      </c>
      <c r="K16" s="506"/>
      <c r="L16" s="134"/>
      <c r="M16" s="134"/>
      <c r="N16" s="135"/>
      <c r="O16" s="136"/>
      <c r="P16" s="136"/>
      <c r="Q16" s="136"/>
      <c r="R16" s="136"/>
      <c r="S16" s="136"/>
      <c r="T16" s="136"/>
      <c r="U16" s="136"/>
      <c r="V16" s="136"/>
    </row>
    <row r="17" spans="1:22" ht="17.25" customHeight="1">
      <c r="A17" s="74"/>
      <c r="B17" s="508" t="s">
        <v>103</v>
      </c>
      <c r="C17" s="508"/>
      <c r="D17" s="508"/>
      <c r="E17" s="508"/>
      <c r="F17" s="508"/>
      <c r="G17" s="508"/>
      <c r="H17" s="508"/>
      <c r="I17" s="508"/>
      <c r="J17" s="508"/>
      <c r="K17" s="508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</row>
    <row r="18" spans="1:22" ht="17.25" customHeight="1">
      <c r="A18" s="74"/>
      <c r="B18" s="508" t="s">
        <v>325</v>
      </c>
      <c r="C18" s="508"/>
      <c r="D18" s="508"/>
      <c r="E18" s="508"/>
      <c r="F18" s="508"/>
      <c r="G18" s="508"/>
      <c r="H18" s="508"/>
      <c r="I18" s="508"/>
      <c r="J18" s="508"/>
      <c r="K18" s="508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</row>
    <row r="19" spans="1:22" ht="17.25" customHeight="1" thickBot="1">
      <c r="A19" s="74"/>
      <c r="B19" s="508" t="s">
        <v>104</v>
      </c>
      <c r="C19" s="508"/>
      <c r="D19" s="508"/>
      <c r="E19" s="508"/>
      <c r="F19" s="508"/>
      <c r="G19" s="508"/>
      <c r="H19" s="508"/>
      <c r="I19" s="508"/>
      <c r="J19" s="508"/>
      <c r="K19" s="508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</row>
    <row r="20" spans="1:22" ht="57" thickBot="1">
      <c r="A20" s="74"/>
      <c r="B20" s="498"/>
      <c r="C20" s="499"/>
      <c r="D20" s="198" t="s">
        <v>105</v>
      </c>
      <c r="E20" s="198" t="s">
        <v>106</v>
      </c>
      <c r="F20" s="500" t="s">
        <v>107</v>
      </c>
      <c r="G20" s="501"/>
      <c r="H20" s="502"/>
      <c r="I20" s="200" t="s">
        <v>108</v>
      </c>
      <c r="J20" s="514" t="s">
        <v>109</v>
      </c>
      <c r="K20" s="200" t="s">
        <v>108</v>
      </c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</row>
    <row r="21" spans="1:22" ht="33" customHeight="1" thickBot="1">
      <c r="A21" s="74"/>
      <c r="B21" s="200" t="s">
        <v>110</v>
      </c>
      <c r="C21" s="200" t="s">
        <v>12</v>
      </c>
      <c r="D21" s="200" t="s">
        <v>111</v>
      </c>
      <c r="E21" s="200" t="s">
        <v>112</v>
      </c>
      <c r="F21" s="200" t="s">
        <v>113</v>
      </c>
      <c r="G21" s="199" t="s">
        <v>114</v>
      </c>
      <c r="H21" s="199" t="s">
        <v>115</v>
      </c>
      <c r="I21" s="201" t="s">
        <v>116</v>
      </c>
      <c r="J21" s="515"/>
      <c r="K21" s="202" t="s">
        <v>84</v>
      </c>
      <c r="L21" s="136"/>
      <c r="M21" s="494" t="s">
        <v>117</v>
      </c>
      <c r="N21" s="495"/>
      <c r="O21" s="138" t="s">
        <v>118</v>
      </c>
      <c r="P21" s="139" t="s">
        <v>119</v>
      </c>
      <c r="Q21" s="140"/>
      <c r="R21" s="496" t="s">
        <v>120</v>
      </c>
      <c r="S21" s="497"/>
      <c r="T21" s="497"/>
      <c r="U21" s="138" t="s">
        <v>121</v>
      </c>
      <c r="V21" s="136"/>
    </row>
    <row r="22" spans="1:22" ht="17.25" customHeight="1">
      <c r="A22" s="74"/>
      <c r="B22" s="141">
        <v>1</v>
      </c>
      <c r="C22" s="142"/>
      <c r="D22" s="143">
        <v>0.25</v>
      </c>
      <c r="E22" s="144">
        <v>0.99930555555555556</v>
      </c>
      <c r="F22" s="145"/>
      <c r="G22" s="146"/>
      <c r="H22" s="147"/>
      <c r="I22" s="148">
        <f>ROUNDUP(IF(P22-(($N$25*U22))&lt;0,0,P22-(($N$25*U22))),3)</f>
        <v>13.8</v>
      </c>
      <c r="J22" s="149">
        <v>1</v>
      </c>
      <c r="K22" s="150">
        <f>I22*J22</f>
        <v>13.8</v>
      </c>
      <c r="L22" s="151"/>
      <c r="M22" s="152">
        <v>0</v>
      </c>
      <c r="N22" s="140">
        <v>0</v>
      </c>
      <c r="O22" s="153">
        <f t="shared" ref="O22:O51" si="0">E22-D22</f>
        <v>0.74930555555555556</v>
      </c>
      <c r="P22" s="154">
        <f t="shared" ref="P22:P51" si="1">LOOKUP(O22,$M$22:$N$25,$N$22:$N$25)</f>
        <v>13.8</v>
      </c>
      <c r="Q22" s="140"/>
      <c r="R22" s="155">
        <f t="shared" ref="R22:R51" si="2">IF(F22="X",25%,0)</f>
        <v>0</v>
      </c>
      <c r="S22" s="156">
        <f t="shared" ref="S22:S51" si="3">IF(G22="X",40%,0)</f>
        <v>0</v>
      </c>
      <c r="T22" s="156">
        <f t="shared" ref="T22:T51" si="4">IF(H22="X",35%,0)</f>
        <v>0</v>
      </c>
      <c r="U22" s="157">
        <f t="shared" ref="U22:U51" si="5">(T22+S22+R22)</f>
        <v>0</v>
      </c>
      <c r="V22" s="158"/>
    </row>
    <row r="23" spans="1:22" ht="17.25" customHeight="1">
      <c r="A23" s="74"/>
      <c r="B23" s="159">
        <f>SUM(B22+1)</f>
        <v>2</v>
      </c>
      <c r="C23" s="160"/>
      <c r="D23" s="161"/>
      <c r="E23" s="162"/>
      <c r="F23" s="145"/>
      <c r="G23" s="146"/>
      <c r="H23" s="147"/>
      <c r="I23" s="163">
        <f t="shared" ref="I23:I51" si="6">ROUNDUP(IF(P23-(($N$25*U23))&lt;0,0,P23-(($N$25*U23))),3)</f>
        <v>0</v>
      </c>
      <c r="J23" s="164"/>
      <c r="K23" s="150">
        <f>I23*J23</f>
        <v>0</v>
      </c>
      <c r="L23" s="151"/>
      <c r="M23" s="152">
        <v>0.20832175925925925</v>
      </c>
      <c r="N23" s="140">
        <v>9.3000000000000007</v>
      </c>
      <c r="O23" s="153">
        <f t="shared" si="0"/>
        <v>0</v>
      </c>
      <c r="P23" s="154">
        <f t="shared" si="1"/>
        <v>0</v>
      </c>
      <c r="Q23" s="140"/>
      <c r="R23" s="155">
        <f t="shared" si="2"/>
        <v>0</v>
      </c>
      <c r="S23" s="156">
        <f t="shared" si="3"/>
        <v>0</v>
      </c>
      <c r="T23" s="156">
        <f t="shared" si="4"/>
        <v>0</v>
      </c>
      <c r="U23" s="157">
        <f t="shared" si="5"/>
        <v>0</v>
      </c>
      <c r="V23" s="158"/>
    </row>
    <row r="24" spans="1:22" ht="17.25" customHeight="1">
      <c r="A24" s="74"/>
      <c r="B24" s="159">
        <f t="shared" ref="B24:B51" si="7">SUM(B23+1)</f>
        <v>3</v>
      </c>
      <c r="C24" s="160"/>
      <c r="D24" s="161"/>
      <c r="E24" s="162"/>
      <c r="F24" s="145"/>
      <c r="G24" s="165" t="s">
        <v>86</v>
      </c>
      <c r="H24" s="166"/>
      <c r="I24" s="163">
        <f t="shared" si="6"/>
        <v>0</v>
      </c>
      <c r="J24" s="164"/>
      <c r="K24" s="150">
        <f t="shared" ref="K24:K51" si="8">I24*J24</f>
        <v>0</v>
      </c>
      <c r="L24" s="151"/>
      <c r="M24" s="152">
        <v>0.50001157407407404</v>
      </c>
      <c r="N24" s="140">
        <v>13.8</v>
      </c>
      <c r="O24" s="153">
        <f t="shared" si="0"/>
        <v>0</v>
      </c>
      <c r="P24" s="154">
        <f t="shared" si="1"/>
        <v>0</v>
      </c>
      <c r="Q24" s="140"/>
      <c r="R24" s="155">
        <f t="shared" si="2"/>
        <v>0</v>
      </c>
      <c r="S24" s="156">
        <f t="shared" si="3"/>
        <v>0.4</v>
      </c>
      <c r="T24" s="156">
        <f t="shared" si="4"/>
        <v>0</v>
      </c>
      <c r="U24" s="157">
        <f t="shared" si="5"/>
        <v>0.4</v>
      </c>
      <c r="V24" s="158"/>
    </row>
    <row r="25" spans="1:22" ht="17.25" customHeight="1">
      <c r="A25" s="74"/>
      <c r="B25" s="159">
        <f t="shared" si="7"/>
        <v>4</v>
      </c>
      <c r="C25" s="160"/>
      <c r="D25" s="161"/>
      <c r="E25" s="162"/>
      <c r="F25" s="145" t="s">
        <v>86</v>
      </c>
      <c r="G25" s="146"/>
      <c r="H25" s="147"/>
      <c r="I25" s="163">
        <f t="shared" si="6"/>
        <v>0</v>
      </c>
      <c r="J25" s="164"/>
      <c r="K25" s="150">
        <f t="shared" si="8"/>
        <v>0</v>
      </c>
      <c r="L25" s="151"/>
      <c r="M25" s="152">
        <v>0.75001157407407415</v>
      </c>
      <c r="N25" s="140">
        <v>20.6</v>
      </c>
      <c r="O25" s="153">
        <f t="shared" si="0"/>
        <v>0</v>
      </c>
      <c r="P25" s="154">
        <f t="shared" si="1"/>
        <v>0</v>
      </c>
      <c r="Q25" s="140"/>
      <c r="R25" s="155">
        <f t="shared" si="2"/>
        <v>0.25</v>
      </c>
      <c r="S25" s="156">
        <f t="shared" si="3"/>
        <v>0</v>
      </c>
      <c r="T25" s="156">
        <f t="shared" si="4"/>
        <v>0</v>
      </c>
      <c r="U25" s="157">
        <f t="shared" si="5"/>
        <v>0.25</v>
      </c>
      <c r="V25" s="158"/>
    </row>
    <row r="26" spans="1:22" ht="17.25" customHeight="1">
      <c r="A26" s="74"/>
      <c r="B26" s="159">
        <f t="shared" si="7"/>
        <v>5</v>
      </c>
      <c r="C26" s="160"/>
      <c r="D26" s="161"/>
      <c r="E26" s="162"/>
      <c r="F26" s="145"/>
      <c r="G26" s="146"/>
      <c r="H26" s="147"/>
      <c r="I26" s="163">
        <f t="shared" si="6"/>
        <v>0</v>
      </c>
      <c r="J26" s="164"/>
      <c r="K26" s="150">
        <f t="shared" si="8"/>
        <v>0</v>
      </c>
      <c r="L26" s="151"/>
      <c r="M26" s="167"/>
      <c r="N26" s="140"/>
      <c r="O26" s="153">
        <f t="shared" si="0"/>
        <v>0</v>
      </c>
      <c r="P26" s="154">
        <f t="shared" si="1"/>
        <v>0</v>
      </c>
      <c r="Q26" s="140"/>
      <c r="R26" s="155">
        <f t="shared" si="2"/>
        <v>0</v>
      </c>
      <c r="S26" s="156">
        <f t="shared" si="3"/>
        <v>0</v>
      </c>
      <c r="T26" s="156">
        <f t="shared" si="4"/>
        <v>0</v>
      </c>
      <c r="U26" s="157">
        <f t="shared" si="5"/>
        <v>0</v>
      </c>
      <c r="V26" s="158"/>
    </row>
    <row r="27" spans="1:22" ht="17.25" customHeight="1">
      <c r="A27" s="74"/>
      <c r="B27" s="159">
        <f t="shared" si="7"/>
        <v>6</v>
      </c>
      <c r="C27" s="160"/>
      <c r="D27" s="161"/>
      <c r="E27" s="162"/>
      <c r="F27" s="168"/>
      <c r="G27" s="165"/>
      <c r="H27" s="169"/>
      <c r="I27" s="163">
        <f t="shared" si="6"/>
        <v>0</v>
      </c>
      <c r="J27" s="164"/>
      <c r="K27" s="150">
        <f t="shared" si="8"/>
        <v>0</v>
      </c>
      <c r="L27" s="151"/>
      <c r="M27" s="167"/>
      <c r="N27" s="140"/>
      <c r="O27" s="153">
        <f t="shared" si="0"/>
        <v>0</v>
      </c>
      <c r="P27" s="154">
        <f t="shared" si="1"/>
        <v>0</v>
      </c>
      <c r="Q27" s="140"/>
      <c r="R27" s="155">
        <f t="shared" si="2"/>
        <v>0</v>
      </c>
      <c r="S27" s="156">
        <f t="shared" si="3"/>
        <v>0</v>
      </c>
      <c r="T27" s="156">
        <f t="shared" si="4"/>
        <v>0</v>
      </c>
      <c r="U27" s="157">
        <f t="shared" si="5"/>
        <v>0</v>
      </c>
      <c r="V27" s="158"/>
    </row>
    <row r="28" spans="1:22" ht="17.25" customHeight="1">
      <c r="A28" s="74"/>
      <c r="B28" s="159">
        <f t="shared" si="7"/>
        <v>7</v>
      </c>
      <c r="C28" s="160"/>
      <c r="D28" s="161"/>
      <c r="E28" s="162"/>
      <c r="F28" s="145"/>
      <c r="G28" s="146"/>
      <c r="H28" s="170"/>
      <c r="I28" s="163">
        <f t="shared" si="6"/>
        <v>0</v>
      </c>
      <c r="J28" s="164"/>
      <c r="K28" s="150">
        <f t="shared" si="8"/>
        <v>0</v>
      </c>
      <c r="L28" s="151"/>
      <c r="M28" s="167"/>
      <c r="N28" s="140"/>
      <c r="O28" s="153">
        <f t="shared" si="0"/>
        <v>0</v>
      </c>
      <c r="P28" s="154">
        <f t="shared" si="1"/>
        <v>0</v>
      </c>
      <c r="Q28" s="140"/>
      <c r="R28" s="155">
        <f t="shared" si="2"/>
        <v>0</v>
      </c>
      <c r="S28" s="156">
        <f t="shared" si="3"/>
        <v>0</v>
      </c>
      <c r="T28" s="156">
        <f t="shared" si="4"/>
        <v>0</v>
      </c>
      <c r="U28" s="157">
        <f t="shared" si="5"/>
        <v>0</v>
      </c>
      <c r="V28" s="158"/>
    </row>
    <row r="29" spans="1:22" ht="17.25" customHeight="1">
      <c r="A29" s="74"/>
      <c r="B29" s="159">
        <f t="shared" si="7"/>
        <v>8</v>
      </c>
      <c r="C29" s="160"/>
      <c r="D29" s="161"/>
      <c r="E29" s="162"/>
      <c r="F29" s="145"/>
      <c r="G29" s="146"/>
      <c r="H29" s="170"/>
      <c r="I29" s="163">
        <f t="shared" si="6"/>
        <v>0</v>
      </c>
      <c r="J29" s="164"/>
      <c r="K29" s="150">
        <f t="shared" si="8"/>
        <v>0</v>
      </c>
      <c r="L29" s="151"/>
      <c r="M29" s="167"/>
      <c r="N29" s="140"/>
      <c r="O29" s="153">
        <f t="shared" si="0"/>
        <v>0</v>
      </c>
      <c r="P29" s="154">
        <f t="shared" si="1"/>
        <v>0</v>
      </c>
      <c r="Q29" s="140"/>
      <c r="R29" s="155">
        <f t="shared" si="2"/>
        <v>0</v>
      </c>
      <c r="S29" s="156">
        <f t="shared" si="3"/>
        <v>0</v>
      </c>
      <c r="T29" s="156">
        <f t="shared" si="4"/>
        <v>0</v>
      </c>
      <c r="U29" s="157">
        <f t="shared" si="5"/>
        <v>0</v>
      </c>
      <c r="V29" s="158"/>
    </row>
    <row r="30" spans="1:22" ht="17.25" customHeight="1">
      <c r="A30" s="74"/>
      <c r="B30" s="159">
        <f t="shared" si="7"/>
        <v>9</v>
      </c>
      <c r="C30" s="160"/>
      <c r="D30" s="161"/>
      <c r="E30" s="162"/>
      <c r="F30" s="145"/>
      <c r="G30" s="146"/>
      <c r="H30" s="170"/>
      <c r="I30" s="163">
        <f t="shared" si="6"/>
        <v>0</v>
      </c>
      <c r="J30" s="164"/>
      <c r="K30" s="150">
        <f t="shared" si="8"/>
        <v>0</v>
      </c>
      <c r="L30" s="151"/>
      <c r="M30" s="167"/>
      <c r="N30" s="140"/>
      <c r="O30" s="153">
        <f t="shared" si="0"/>
        <v>0</v>
      </c>
      <c r="P30" s="154">
        <f t="shared" si="1"/>
        <v>0</v>
      </c>
      <c r="Q30" s="140"/>
      <c r="R30" s="155">
        <f t="shared" si="2"/>
        <v>0</v>
      </c>
      <c r="S30" s="156">
        <f t="shared" si="3"/>
        <v>0</v>
      </c>
      <c r="T30" s="156">
        <f t="shared" si="4"/>
        <v>0</v>
      </c>
      <c r="U30" s="157">
        <f t="shared" si="5"/>
        <v>0</v>
      </c>
      <c r="V30" s="158"/>
    </row>
    <row r="31" spans="1:22" ht="17.25" customHeight="1">
      <c r="A31" s="74"/>
      <c r="B31" s="159">
        <f t="shared" si="7"/>
        <v>10</v>
      </c>
      <c r="C31" s="160"/>
      <c r="D31" s="161"/>
      <c r="E31" s="162"/>
      <c r="F31" s="145"/>
      <c r="G31" s="146"/>
      <c r="H31" s="170"/>
      <c r="I31" s="163">
        <f t="shared" si="6"/>
        <v>0</v>
      </c>
      <c r="J31" s="164"/>
      <c r="K31" s="150">
        <f t="shared" si="8"/>
        <v>0</v>
      </c>
      <c r="L31" s="151"/>
      <c r="M31" s="167"/>
      <c r="N31" s="140"/>
      <c r="O31" s="153">
        <f t="shared" si="0"/>
        <v>0</v>
      </c>
      <c r="P31" s="154">
        <f t="shared" si="1"/>
        <v>0</v>
      </c>
      <c r="Q31" s="140"/>
      <c r="R31" s="155">
        <f t="shared" si="2"/>
        <v>0</v>
      </c>
      <c r="S31" s="156">
        <f t="shared" si="3"/>
        <v>0</v>
      </c>
      <c r="T31" s="156">
        <f t="shared" si="4"/>
        <v>0</v>
      </c>
      <c r="U31" s="157">
        <f t="shared" si="5"/>
        <v>0</v>
      </c>
      <c r="V31" s="158"/>
    </row>
    <row r="32" spans="1:22" ht="17.25" customHeight="1">
      <c r="A32" s="74"/>
      <c r="B32" s="159">
        <f t="shared" si="7"/>
        <v>11</v>
      </c>
      <c r="C32" s="160"/>
      <c r="D32" s="161"/>
      <c r="E32" s="162"/>
      <c r="F32" s="145"/>
      <c r="G32" s="146"/>
      <c r="H32" s="170"/>
      <c r="I32" s="163">
        <f t="shared" si="6"/>
        <v>0</v>
      </c>
      <c r="J32" s="164"/>
      <c r="K32" s="150">
        <f t="shared" si="8"/>
        <v>0</v>
      </c>
      <c r="L32" s="151"/>
      <c r="M32" s="167"/>
      <c r="N32" s="140"/>
      <c r="O32" s="153">
        <f t="shared" si="0"/>
        <v>0</v>
      </c>
      <c r="P32" s="154">
        <f t="shared" si="1"/>
        <v>0</v>
      </c>
      <c r="Q32" s="140"/>
      <c r="R32" s="155">
        <f t="shared" si="2"/>
        <v>0</v>
      </c>
      <c r="S32" s="156">
        <f t="shared" si="3"/>
        <v>0</v>
      </c>
      <c r="T32" s="156">
        <f t="shared" si="4"/>
        <v>0</v>
      </c>
      <c r="U32" s="157">
        <f t="shared" si="5"/>
        <v>0</v>
      </c>
      <c r="V32" s="158"/>
    </row>
    <row r="33" spans="1:22" ht="17.25" customHeight="1">
      <c r="A33" s="74"/>
      <c r="B33" s="159">
        <f t="shared" si="7"/>
        <v>12</v>
      </c>
      <c r="C33" s="160"/>
      <c r="D33" s="161"/>
      <c r="E33" s="162"/>
      <c r="F33" s="145"/>
      <c r="G33" s="146"/>
      <c r="H33" s="170"/>
      <c r="I33" s="163">
        <f t="shared" si="6"/>
        <v>0</v>
      </c>
      <c r="J33" s="164"/>
      <c r="K33" s="150">
        <f t="shared" si="8"/>
        <v>0</v>
      </c>
      <c r="L33" s="151"/>
      <c r="M33" s="167"/>
      <c r="N33" s="140"/>
      <c r="O33" s="153">
        <f t="shared" si="0"/>
        <v>0</v>
      </c>
      <c r="P33" s="154">
        <f t="shared" si="1"/>
        <v>0</v>
      </c>
      <c r="Q33" s="140"/>
      <c r="R33" s="155">
        <f t="shared" si="2"/>
        <v>0</v>
      </c>
      <c r="S33" s="156">
        <f t="shared" si="3"/>
        <v>0</v>
      </c>
      <c r="T33" s="156">
        <f t="shared" si="4"/>
        <v>0</v>
      </c>
      <c r="U33" s="157">
        <f t="shared" si="5"/>
        <v>0</v>
      </c>
      <c r="V33" s="158"/>
    </row>
    <row r="34" spans="1:22" ht="17.25" customHeight="1">
      <c r="A34" s="74"/>
      <c r="B34" s="159">
        <f t="shared" si="7"/>
        <v>13</v>
      </c>
      <c r="C34" s="160"/>
      <c r="D34" s="161"/>
      <c r="E34" s="162"/>
      <c r="F34" s="145"/>
      <c r="G34" s="146"/>
      <c r="H34" s="170"/>
      <c r="I34" s="163">
        <f t="shared" si="6"/>
        <v>0</v>
      </c>
      <c r="J34" s="164"/>
      <c r="K34" s="150">
        <f t="shared" si="8"/>
        <v>0</v>
      </c>
      <c r="L34" s="151"/>
      <c r="M34" s="167"/>
      <c r="N34" s="140"/>
      <c r="O34" s="153">
        <f t="shared" si="0"/>
        <v>0</v>
      </c>
      <c r="P34" s="154">
        <f t="shared" si="1"/>
        <v>0</v>
      </c>
      <c r="Q34" s="140"/>
      <c r="R34" s="155">
        <f t="shared" si="2"/>
        <v>0</v>
      </c>
      <c r="S34" s="156">
        <f t="shared" si="3"/>
        <v>0</v>
      </c>
      <c r="T34" s="156">
        <f t="shared" si="4"/>
        <v>0</v>
      </c>
      <c r="U34" s="157">
        <f t="shared" si="5"/>
        <v>0</v>
      </c>
      <c r="V34" s="158"/>
    </row>
    <row r="35" spans="1:22" ht="17.25" customHeight="1">
      <c r="A35" s="74"/>
      <c r="B35" s="159">
        <f t="shared" si="7"/>
        <v>14</v>
      </c>
      <c r="C35" s="160"/>
      <c r="D35" s="161"/>
      <c r="E35" s="162"/>
      <c r="F35" s="145"/>
      <c r="G35" s="146"/>
      <c r="H35" s="170"/>
      <c r="I35" s="163">
        <f t="shared" si="6"/>
        <v>0</v>
      </c>
      <c r="J35" s="164"/>
      <c r="K35" s="150">
        <f t="shared" si="8"/>
        <v>0</v>
      </c>
      <c r="L35" s="151"/>
      <c r="M35" s="167"/>
      <c r="N35" s="140"/>
      <c r="O35" s="153">
        <f t="shared" si="0"/>
        <v>0</v>
      </c>
      <c r="P35" s="154">
        <f t="shared" si="1"/>
        <v>0</v>
      </c>
      <c r="Q35" s="140"/>
      <c r="R35" s="155">
        <f t="shared" si="2"/>
        <v>0</v>
      </c>
      <c r="S35" s="156">
        <f t="shared" si="3"/>
        <v>0</v>
      </c>
      <c r="T35" s="156">
        <f t="shared" si="4"/>
        <v>0</v>
      </c>
      <c r="U35" s="157">
        <f t="shared" si="5"/>
        <v>0</v>
      </c>
      <c r="V35" s="158"/>
    </row>
    <row r="36" spans="1:22" ht="17.25" customHeight="1">
      <c r="A36" s="74"/>
      <c r="B36" s="159">
        <f t="shared" si="7"/>
        <v>15</v>
      </c>
      <c r="C36" s="160"/>
      <c r="D36" s="161"/>
      <c r="E36" s="162"/>
      <c r="F36" s="145"/>
      <c r="G36" s="146"/>
      <c r="H36" s="170"/>
      <c r="I36" s="163">
        <f t="shared" si="6"/>
        <v>0</v>
      </c>
      <c r="J36" s="164"/>
      <c r="K36" s="150">
        <f t="shared" si="8"/>
        <v>0</v>
      </c>
      <c r="L36" s="151"/>
      <c r="M36" s="167"/>
      <c r="N36" s="140"/>
      <c r="O36" s="153">
        <f t="shared" si="0"/>
        <v>0</v>
      </c>
      <c r="P36" s="154">
        <f t="shared" si="1"/>
        <v>0</v>
      </c>
      <c r="Q36" s="140"/>
      <c r="R36" s="155">
        <f t="shared" si="2"/>
        <v>0</v>
      </c>
      <c r="S36" s="156">
        <f t="shared" si="3"/>
        <v>0</v>
      </c>
      <c r="T36" s="156">
        <f t="shared" si="4"/>
        <v>0</v>
      </c>
      <c r="U36" s="157">
        <f t="shared" si="5"/>
        <v>0</v>
      </c>
      <c r="V36" s="158"/>
    </row>
    <row r="37" spans="1:22" ht="17.25" customHeight="1">
      <c r="A37" s="74"/>
      <c r="B37" s="159">
        <f t="shared" si="7"/>
        <v>16</v>
      </c>
      <c r="C37" s="160"/>
      <c r="D37" s="161"/>
      <c r="E37" s="162"/>
      <c r="F37" s="145"/>
      <c r="G37" s="146"/>
      <c r="H37" s="170"/>
      <c r="I37" s="163">
        <f t="shared" si="6"/>
        <v>0</v>
      </c>
      <c r="J37" s="164"/>
      <c r="K37" s="150">
        <f t="shared" si="8"/>
        <v>0</v>
      </c>
      <c r="L37" s="151"/>
      <c r="M37" s="167"/>
      <c r="N37" s="140"/>
      <c r="O37" s="153">
        <f t="shared" si="0"/>
        <v>0</v>
      </c>
      <c r="P37" s="154">
        <f t="shared" si="1"/>
        <v>0</v>
      </c>
      <c r="Q37" s="140"/>
      <c r="R37" s="155">
        <f t="shared" si="2"/>
        <v>0</v>
      </c>
      <c r="S37" s="156">
        <f t="shared" si="3"/>
        <v>0</v>
      </c>
      <c r="T37" s="156">
        <f t="shared" si="4"/>
        <v>0</v>
      </c>
      <c r="U37" s="157">
        <f t="shared" si="5"/>
        <v>0</v>
      </c>
      <c r="V37" s="158"/>
    </row>
    <row r="38" spans="1:22" ht="17.25" customHeight="1">
      <c r="A38" s="74"/>
      <c r="B38" s="159">
        <f t="shared" si="7"/>
        <v>17</v>
      </c>
      <c r="C38" s="160"/>
      <c r="D38" s="161"/>
      <c r="E38" s="162"/>
      <c r="F38" s="145"/>
      <c r="G38" s="146"/>
      <c r="H38" s="170"/>
      <c r="I38" s="163">
        <f t="shared" si="6"/>
        <v>0</v>
      </c>
      <c r="J38" s="164"/>
      <c r="K38" s="150">
        <f t="shared" si="8"/>
        <v>0</v>
      </c>
      <c r="L38" s="151"/>
      <c r="M38" s="167"/>
      <c r="N38" s="140"/>
      <c r="O38" s="153">
        <f t="shared" si="0"/>
        <v>0</v>
      </c>
      <c r="P38" s="154">
        <f t="shared" si="1"/>
        <v>0</v>
      </c>
      <c r="Q38" s="140"/>
      <c r="R38" s="155">
        <f t="shared" si="2"/>
        <v>0</v>
      </c>
      <c r="S38" s="156">
        <f t="shared" si="3"/>
        <v>0</v>
      </c>
      <c r="T38" s="156">
        <f t="shared" si="4"/>
        <v>0</v>
      </c>
      <c r="U38" s="157">
        <f t="shared" si="5"/>
        <v>0</v>
      </c>
      <c r="V38" s="158"/>
    </row>
    <row r="39" spans="1:22" ht="17.25" customHeight="1">
      <c r="A39" s="74"/>
      <c r="B39" s="159">
        <f t="shared" si="7"/>
        <v>18</v>
      </c>
      <c r="C39" s="160"/>
      <c r="D39" s="161"/>
      <c r="E39" s="162"/>
      <c r="F39" s="145"/>
      <c r="G39" s="146"/>
      <c r="H39" s="170"/>
      <c r="I39" s="163">
        <f t="shared" si="6"/>
        <v>0</v>
      </c>
      <c r="J39" s="164"/>
      <c r="K39" s="150">
        <f t="shared" si="8"/>
        <v>0</v>
      </c>
      <c r="L39" s="151"/>
      <c r="M39" s="167"/>
      <c r="N39" s="140"/>
      <c r="O39" s="153">
        <f t="shared" si="0"/>
        <v>0</v>
      </c>
      <c r="P39" s="154">
        <f t="shared" si="1"/>
        <v>0</v>
      </c>
      <c r="Q39" s="140"/>
      <c r="R39" s="155">
        <f t="shared" si="2"/>
        <v>0</v>
      </c>
      <c r="S39" s="156">
        <f t="shared" si="3"/>
        <v>0</v>
      </c>
      <c r="T39" s="156">
        <f t="shared" si="4"/>
        <v>0</v>
      </c>
      <c r="U39" s="157">
        <f t="shared" si="5"/>
        <v>0</v>
      </c>
      <c r="V39" s="158"/>
    </row>
    <row r="40" spans="1:22" ht="17.25" customHeight="1">
      <c r="A40" s="74"/>
      <c r="B40" s="159">
        <f t="shared" si="7"/>
        <v>19</v>
      </c>
      <c r="C40" s="160"/>
      <c r="D40" s="161"/>
      <c r="E40" s="162"/>
      <c r="F40" s="145"/>
      <c r="G40" s="146"/>
      <c r="H40" s="170"/>
      <c r="I40" s="163">
        <f t="shared" si="6"/>
        <v>0</v>
      </c>
      <c r="J40" s="164"/>
      <c r="K40" s="150">
        <f t="shared" si="8"/>
        <v>0</v>
      </c>
      <c r="L40" s="151"/>
      <c r="M40" s="167"/>
      <c r="N40" s="140"/>
      <c r="O40" s="153">
        <f t="shared" si="0"/>
        <v>0</v>
      </c>
      <c r="P40" s="154">
        <f t="shared" si="1"/>
        <v>0</v>
      </c>
      <c r="Q40" s="140"/>
      <c r="R40" s="155">
        <f t="shared" si="2"/>
        <v>0</v>
      </c>
      <c r="S40" s="156">
        <f t="shared" si="3"/>
        <v>0</v>
      </c>
      <c r="T40" s="156">
        <f t="shared" si="4"/>
        <v>0</v>
      </c>
      <c r="U40" s="157">
        <f t="shared" si="5"/>
        <v>0</v>
      </c>
      <c r="V40" s="158"/>
    </row>
    <row r="41" spans="1:22" ht="17.25" customHeight="1">
      <c r="A41" s="74"/>
      <c r="B41" s="159">
        <f t="shared" si="7"/>
        <v>20</v>
      </c>
      <c r="C41" s="160"/>
      <c r="D41" s="161"/>
      <c r="E41" s="162"/>
      <c r="F41" s="145"/>
      <c r="G41" s="146"/>
      <c r="H41" s="170"/>
      <c r="I41" s="163">
        <f t="shared" si="6"/>
        <v>0</v>
      </c>
      <c r="J41" s="164"/>
      <c r="K41" s="150">
        <f t="shared" si="8"/>
        <v>0</v>
      </c>
      <c r="L41" s="151"/>
      <c r="M41" s="167"/>
      <c r="N41" s="140"/>
      <c r="O41" s="153">
        <f t="shared" si="0"/>
        <v>0</v>
      </c>
      <c r="P41" s="154">
        <f t="shared" si="1"/>
        <v>0</v>
      </c>
      <c r="Q41" s="140"/>
      <c r="R41" s="155">
        <f t="shared" si="2"/>
        <v>0</v>
      </c>
      <c r="S41" s="156">
        <f t="shared" si="3"/>
        <v>0</v>
      </c>
      <c r="T41" s="156">
        <f t="shared" si="4"/>
        <v>0</v>
      </c>
      <c r="U41" s="157">
        <f t="shared" si="5"/>
        <v>0</v>
      </c>
      <c r="V41" s="158"/>
    </row>
    <row r="42" spans="1:22" ht="17.25" customHeight="1">
      <c r="A42" s="74"/>
      <c r="B42" s="159">
        <f t="shared" si="7"/>
        <v>21</v>
      </c>
      <c r="C42" s="160"/>
      <c r="D42" s="161"/>
      <c r="E42" s="162"/>
      <c r="F42" s="145"/>
      <c r="G42" s="146"/>
      <c r="H42" s="170"/>
      <c r="I42" s="163">
        <f t="shared" si="6"/>
        <v>0</v>
      </c>
      <c r="J42" s="164"/>
      <c r="K42" s="150">
        <f t="shared" si="8"/>
        <v>0</v>
      </c>
      <c r="L42" s="151"/>
      <c r="M42" s="167"/>
      <c r="N42" s="140"/>
      <c r="O42" s="153">
        <f t="shared" si="0"/>
        <v>0</v>
      </c>
      <c r="P42" s="154">
        <f t="shared" si="1"/>
        <v>0</v>
      </c>
      <c r="Q42" s="140"/>
      <c r="R42" s="155">
        <f t="shared" si="2"/>
        <v>0</v>
      </c>
      <c r="S42" s="156">
        <f t="shared" si="3"/>
        <v>0</v>
      </c>
      <c r="T42" s="156">
        <f t="shared" si="4"/>
        <v>0</v>
      </c>
      <c r="U42" s="157">
        <f t="shared" si="5"/>
        <v>0</v>
      </c>
      <c r="V42" s="158"/>
    </row>
    <row r="43" spans="1:22" ht="17.25" customHeight="1">
      <c r="A43" s="74"/>
      <c r="B43" s="159">
        <f t="shared" si="7"/>
        <v>22</v>
      </c>
      <c r="C43" s="160"/>
      <c r="D43" s="161"/>
      <c r="E43" s="162"/>
      <c r="F43" s="145"/>
      <c r="G43" s="146"/>
      <c r="H43" s="170"/>
      <c r="I43" s="163">
        <f t="shared" si="6"/>
        <v>0</v>
      </c>
      <c r="J43" s="164"/>
      <c r="K43" s="150">
        <f t="shared" si="8"/>
        <v>0</v>
      </c>
      <c r="L43" s="151"/>
      <c r="M43" s="167"/>
      <c r="N43" s="140"/>
      <c r="O43" s="153">
        <f t="shared" si="0"/>
        <v>0</v>
      </c>
      <c r="P43" s="154">
        <f t="shared" si="1"/>
        <v>0</v>
      </c>
      <c r="Q43" s="140"/>
      <c r="R43" s="155">
        <f t="shared" si="2"/>
        <v>0</v>
      </c>
      <c r="S43" s="156">
        <f t="shared" si="3"/>
        <v>0</v>
      </c>
      <c r="T43" s="156">
        <f t="shared" si="4"/>
        <v>0</v>
      </c>
      <c r="U43" s="157">
        <f t="shared" si="5"/>
        <v>0</v>
      </c>
      <c r="V43" s="158"/>
    </row>
    <row r="44" spans="1:22" ht="17.25" customHeight="1">
      <c r="A44" s="74"/>
      <c r="B44" s="159">
        <f t="shared" si="7"/>
        <v>23</v>
      </c>
      <c r="C44" s="160"/>
      <c r="D44" s="161"/>
      <c r="E44" s="162"/>
      <c r="F44" s="145"/>
      <c r="G44" s="146"/>
      <c r="H44" s="170"/>
      <c r="I44" s="163">
        <f t="shared" si="6"/>
        <v>0</v>
      </c>
      <c r="J44" s="164"/>
      <c r="K44" s="150">
        <f t="shared" si="8"/>
        <v>0</v>
      </c>
      <c r="L44" s="151"/>
      <c r="M44" s="167"/>
      <c r="N44" s="140"/>
      <c r="O44" s="153">
        <f t="shared" si="0"/>
        <v>0</v>
      </c>
      <c r="P44" s="154">
        <f t="shared" si="1"/>
        <v>0</v>
      </c>
      <c r="Q44" s="140"/>
      <c r="R44" s="155">
        <f t="shared" si="2"/>
        <v>0</v>
      </c>
      <c r="S44" s="156">
        <f t="shared" si="3"/>
        <v>0</v>
      </c>
      <c r="T44" s="156">
        <f t="shared" si="4"/>
        <v>0</v>
      </c>
      <c r="U44" s="157">
        <f t="shared" si="5"/>
        <v>0</v>
      </c>
      <c r="V44" s="158"/>
    </row>
    <row r="45" spans="1:22" ht="17.25" customHeight="1">
      <c r="A45" s="74"/>
      <c r="B45" s="159">
        <f t="shared" si="7"/>
        <v>24</v>
      </c>
      <c r="C45" s="160"/>
      <c r="D45" s="161"/>
      <c r="E45" s="162"/>
      <c r="F45" s="145"/>
      <c r="G45" s="146"/>
      <c r="H45" s="170"/>
      <c r="I45" s="163">
        <f t="shared" si="6"/>
        <v>0</v>
      </c>
      <c r="J45" s="164"/>
      <c r="K45" s="150">
        <f t="shared" si="8"/>
        <v>0</v>
      </c>
      <c r="L45" s="151"/>
      <c r="M45" s="167"/>
      <c r="N45" s="140"/>
      <c r="O45" s="153">
        <f t="shared" si="0"/>
        <v>0</v>
      </c>
      <c r="P45" s="154">
        <f t="shared" si="1"/>
        <v>0</v>
      </c>
      <c r="Q45" s="140"/>
      <c r="R45" s="155">
        <f t="shared" si="2"/>
        <v>0</v>
      </c>
      <c r="S45" s="156">
        <f t="shared" si="3"/>
        <v>0</v>
      </c>
      <c r="T45" s="156">
        <f t="shared" si="4"/>
        <v>0</v>
      </c>
      <c r="U45" s="157">
        <f t="shared" si="5"/>
        <v>0</v>
      </c>
      <c r="V45" s="158"/>
    </row>
    <row r="46" spans="1:22" ht="17.25" customHeight="1">
      <c r="A46" s="74"/>
      <c r="B46" s="159">
        <f t="shared" si="7"/>
        <v>25</v>
      </c>
      <c r="C46" s="160"/>
      <c r="D46" s="161"/>
      <c r="E46" s="162"/>
      <c r="F46" s="145"/>
      <c r="G46" s="146"/>
      <c r="H46" s="170"/>
      <c r="I46" s="163">
        <f t="shared" si="6"/>
        <v>0</v>
      </c>
      <c r="J46" s="164"/>
      <c r="K46" s="150">
        <f t="shared" si="8"/>
        <v>0</v>
      </c>
      <c r="L46" s="151"/>
      <c r="M46" s="167"/>
      <c r="N46" s="140"/>
      <c r="O46" s="153">
        <f t="shared" si="0"/>
        <v>0</v>
      </c>
      <c r="P46" s="154">
        <f t="shared" si="1"/>
        <v>0</v>
      </c>
      <c r="Q46" s="140"/>
      <c r="R46" s="155">
        <f t="shared" si="2"/>
        <v>0</v>
      </c>
      <c r="S46" s="156">
        <f t="shared" si="3"/>
        <v>0</v>
      </c>
      <c r="T46" s="156">
        <f t="shared" si="4"/>
        <v>0</v>
      </c>
      <c r="U46" s="157">
        <f t="shared" si="5"/>
        <v>0</v>
      </c>
      <c r="V46" s="158"/>
    </row>
    <row r="47" spans="1:22" ht="17.25" customHeight="1">
      <c r="A47" s="74"/>
      <c r="B47" s="159">
        <f t="shared" si="7"/>
        <v>26</v>
      </c>
      <c r="C47" s="160"/>
      <c r="D47" s="161"/>
      <c r="E47" s="162"/>
      <c r="F47" s="145"/>
      <c r="G47" s="146"/>
      <c r="H47" s="170"/>
      <c r="I47" s="163">
        <f t="shared" si="6"/>
        <v>0</v>
      </c>
      <c r="J47" s="164"/>
      <c r="K47" s="150">
        <f t="shared" si="8"/>
        <v>0</v>
      </c>
      <c r="L47" s="151"/>
      <c r="M47" s="167"/>
      <c r="N47" s="140"/>
      <c r="O47" s="153">
        <f t="shared" si="0"/>
        <v>0</v>
      </c>
      <c r="P47" s="154">
        <f t="shared" si="1"/>
        <v>0</v>
      </c>
      <c r="Q47" s="140"/>
      <c r="R47" s="155">
        <f t="shared" si="2"/>
        <v>0</v>
      </c>
      <c r="S47" s="156">
        <f t="shared" si="3"/>
        <v>0</v>
      </c>
      <c r="T47" s="156">
        <f t="shared" si="4"/>
        <v>0</v>
      </c>
      <c r="U47" s="157">
        <f t="shared" si="5"/>
        <v>0</v>
      </c>
      <c r="V47" s="158"/>
    </row>
    <row r="48" spans="1:22" ht="17.25" customHeight="1">
      <c r="A48" s="74"/>
      <c r="B48" s="159">
        <f t="shared" si="7"/>
        <v>27</v>
      </c>
      <c r="C48" s="160"/>
      <c r="D48" s="161"/>
      <c r="E48" s="162"/>
      <c r="F48" s="145"/>
      <c r="G48" s="146"/>
      <c r="H48" s="170"/>
      <c r="I48" s="163">
        <f t="shared" si="6"/>
        <v>0</v>
      </c>
      <c r="J48" s="164"/>
      <c r="K48" s="150">
        <f t="shared" si="8"/>
        <v>0</v>
      </c>
      <c r="L48" s="151"/>
      <c r="M48" s="167"/>
      <c r="N48" s="140"/>
      <c r="O48" s="153">
        <f t="shared" si="0"/>
        <v>0</v>
      </c>
      <c r="P48" s="154">
        <f t="shared" si="1"/>
        <v>0</v>
      </c>
      <c r="Q48" s="140"/>
      <c r="R48" s="155">
        <f t="shared" si="2"/>
        <v>0</v>
      </c>
      <c r="S48" s="156">
        <f t="shared" si="3"/>
        <v>0</v>
      </c>
      <c r="T48" s="156">
        <f t="shared" si="4"/>
        <v>0</v>
      </c>
      <c r="U48" s="157">
        <f t="shared" si="5"/>
        <v>0</v>
      </c>
      <c r="V48" s="158"/>
    </row>
    <row r="49" spans="1:22" ht="17.25" customHeight="1">
      <c r="A49" s="74"/>
      <c r="B49" s="159">
        <f t="shared" si="7"/>
        <v>28</v>
      </c>
      <c r="C49" s="160"/>
      <c r="D49" s="161"/>
      <c r="E49" s="162"/>
      <c r="F49" s="145"/>
      <c r="G49" s="146"/>
      <c r="H49" s="170"/>
      <c r="I49" s="163">
        <f t="shared" si="6"/>
        <v>0</v>
      </c>
      <c r="J49" s="164"/>
      <c r="K49" s="150">
        <f t="shared" si="8"/>
        <v>0</v>
      </c>
      <c r="L49" s="151"/>
      <c r="M49" s="167"/>
      <c r="N49" s="140"/>
      <c r="O49" s="153">
        <f t="shared" si="0"/>
        <v>0</v>
      </c>
      <c r="P49" s="154">
        <f t="shared" si="1"/>
        <v>0</v>
      </c>
      <c r="Q49" s="140"/>
      <c r="R49" s="155">
        <f t="shared" si="2"/>
        <v>0</v>
      </c>
      <c r="S49" s="156">
        <f t="shared" si="3"/>
        <v>0</v>
      </c>
      <c r="T49" s="156">
        <f t="shared" si="4"/>
        <v>0</v>
      </c>
      <c r="U49" s="157">
        <f t="shared" si="5"/>
        <v>0</v>
      </c>
      <c r="V49" s="158"/>
    </row>
    <row r="50" spans="1:22" ht="17.25" customHeight="1">
      <c r="A50" s="74"/>
      <c r="B50" s="159">
        <f t="shared" si="7"/>
        <v>29</v>
      </c>
      <c r="C50" s="160"/>
      <c r="D50" s="161"/>
      <c r="E50" s="162"/>
      <c r="F50" s="145"/>
      <c r="G50" s="146"/>
      <c r="H50" s="170"/>
      <c r="I50" s="163">
        <f t="shared" si="6"/>
        <v>0</v>
      </c>
      <c r="J50" s="164"/>
      <c r="K50" s="150">
        <f t="shared" si="8"/>
        <v>0</v>
      </c>
      <c r="L50" s="151"/>
      <c r="M50" s="167"/>
      <c r="N50" s="140"/>
      <c r="O50" s="153">
        <f t="shared" si="0"/>
        <v>0</v>
      </c>
      <c r="P50" s="154">
        <f t="shared" si="1"/>
        <v>0</v>
      </c>
      <c r="Q50" s="140"/>
      <c r="R50" s="155">
        <f t="shared" si="2"/>
        <v>0</v>
      </c>
      <c r="S50" s="156">
        <f t="shared" si="3"/>
        <v>0</v>
      </c>
      <c r="T50" s="156">
        <f t="shared" si="4"/>
        <v>0</v>
      </c>
      <c r="U50" s="157">
        <f t="shared" si="5"/>
        <v>0</v>
      </c>
      <c r="V50" s="158"/>
    </row>
    <row r="51" spans="1:22" ht="17.25" customHeight="1" thickBot="1">
      <c r="A51" s="74"/>
      <c r="B51" s="159">
        <f t="shared" si="7"/>
        <v>30</v>
      </c>
      <c r="C51" s="171"/>
      <c r="D51" s="172"/>
      <c r="E51" s="173"/>
      <c r="F51" s="174"/>
      <c r="G51" s="175"/>
      <c r="H51" s="176"/>
      <c r="I51" s="163">
        <f t="shared" si="6"/>
        <v>0</v>
      </c>
      <c r="J51" s="177"/>
      <c r="K51" s="150">
        <f t="shared" si="8"/>
        <v>0</v>
      </c>
      <c r="L51" s="151"/>
      <c r="M51" s="178"/>
      <c r="N51" s="179"/>
      <c r="O51" s="153">
        <f t="shared" si="0"/>
        <v>0</v>
      </c>
      <c r="P51" s="154">
        <f t="shared" si="1"/>
        <v>0</v>
      </c>
      <c r="Q51" s="140"/>
      <c r="R51" s="155">
        <f t="shared" si="2"/>
        <v>0</v>
      </c>
      <c r="S51" s="156">
        <f t="shared" si="3"/>
        <v>0</v>
      </c>
      <c r="T51" s="156">
        <f t="shared" si="4"/>
        <v>0</v>
      </c>
      <c r="U51" s="157">
        <f t="shared" si="5"/>
        <v>0</v>
      </c>
      <c r="V51" s="158"/>
    </row>
    <row r="52" spans="1:22" ht="17.25" customHeight="1" thickBot="1">
      <c r="A52" s="74"/>
      <c r="B52" s="180"/>
      <c r="C52" s="503" t="s">
        <v>122</v>
      </c>
      <c r="D52" s="504"/>
      <c r="E52" s="504"/>
      <c r="F52" s="504"/>
      <c r="G52" s="504"/>
      <c r="H52" s="504"/>
      <c r="I52" s="504"/>
      <c r="J52" s="504"/>
      <c r="K52" s="181">
        <f>SUM(K22:K51)</f>
        <v>13.8</v>
      </c>
      <c r="L52" s="182"/>
      <c r="M52" s="182"/>
      <c r="N52" s="182"/>
      <c r="O52" s="182"/>
      <c r="P52" s="183"/>
      <c r="Q52" s="183"/>
      <c r="R52" s="183"/>
      <c r="S52" s="183"/>
      <c r="T52" s="183"/>
      <c r="U52" s="183"/>
      <c r="V52" s="183"/>
    </row>
    <row r="53" spans="1:22" s="74" customFormat="1" ht="17.100000000000001" customHeight="1" thickBot="1">
      <c r="B53" s="184"/>
      <c r="C53" s="184"/>
      <c r="D53" s="184"/>
      <c r="E53" s="184"/>
      <c r="F53" s="184"/>
      <c r="G53" s="184"/>
      <c r="H53" s="184"/>
      <c r="I53" s="480"/>
      <c r="J53" s="481"/>
      <c r="K53" s="185"/>
      <c r="M53" s="136"/>
      <c r="N53" s="136"/>
      <c r="O53" s="136"/>
      <c r="P53" s="136"/>
      <c r="Q53" s="136"/>
      <c r="R53" s="136"/>
      <c r="S53" s="136"/>
      <c r="T53" s="136"/>
      <c r="U53" s="136"/>
      <c r="V53" s="136"/>
    </row>
    <row r="54" spans="1:22" s="74" customFormat="1" ht="17.25" customHeight="1" thickBot="1">
      <c r="B54" s="484" t="s">
        <v>123</v>
      </c>
      <c r="C54" s="485"/>
      <c r="D54" s="485"/>
      <c r="E54" s="485"/>
      <c r="F54" s="485"/>
      <c r="G54" s="485"/>
      <c r="H54" s="485"/>
      <c r="I54" s="485"/>
      <c r="J54" s="485"/>
      <c r="K54" s="486"/>
      <c r="L54" s="135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s="74" customFormat="1" ht="36.6" customHeight="1" thickBot="1">
      <c r="B55" s="192" t="s">
        <v>12</v>
      </c>
      <c r="C55" s="519" t="s">
        <v>124</v>
      </c>
      <c r="D55" s="520"/>
      <c r="E55" s="520"/>
      <c r="F55" s="521"/>
      <c r="G55" s="520" t="s">
        <v>72</v>
      </c>
      <c r="H55" s="520"/>
      <c r="I55" s="521"/>
      <c r="J55" s="193" t="s">
        <v>125</v>
      </c>
      <c r="K55" s="194" t="s">
        <v>92</v>
      </c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</row>
    <row r="56" spans="1:22" s="74" customFormat="1" ht="17.25" customHeight="1">
      <c r="B56" s="186"/>
      <c r="C56" s="482"/>
      <c r="D56" s="483"/>
      <c r="E56" s="483"/>
      <c r="F56" s="493"/>
      <c r="G56" s="516"/>
      <c r="H56" s="517"/>
      <c r="I56" s="518"/>
      <c r="J56" s="195" t="s">
        <v>126</v>
      </c>
      <c r="K56" s="187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</row>
    <row r="57" spans="1:22" s="74" customFormat="1" ht="17.25" customHeight="1">
      <c r="B57" s="188"/>
      <c r="C57" s="482"/>
      <c r="D57" s="483"/>
      <c r="E57" s="483"/>
      <c r="F57" s="493"/>
      <c r="G57" s="482"/>
      <c r="H57" s="483"/>
      <c r="I57" s="483"/>
      <c r="J57" s="196" t="s">
        <v>126</v>
      </c>
      <c r="K57" s="150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</row>
    <row r="58" spans="1:22" s="74" customFormat="1" ht="18.75">
      <c r="B58" s="188"/>
      <c r="C58" s="482"/>
      <c r="D58" s="483"/>
      <c r="E58" s="483"/>
      <c r="F58" s="493"/>
      <c r="G58" s="482"/>
      <c r="H58" s="483"/>
      <c r="I58" s="483"/>
      <c r="J58" s="196" t="s">
        <v>126</v>
      </c>
      <c r="K58" s="150"/>
    </row>
    <row r="59" spans="1:22" s="74" customFormat="1" ht="18.75">
      <c r="B59" s="188"/>
      <c r="C59" s="482"/>
      <c r="D59" s="483"/>
      <c r="E59" s="483"/>
      <c r="F59" s="493"/>
      <c r="G59" s="482"/>
      <c r="H59" s="483"/>
      <c r="I59" s="483"/>
      <c r="J59" s="196" t="s">
        <v>126</v>
      </c>
      <c r="K59" s="150"/>
    </row>
    <row r="60" spans="1:22" s="74" customFormat="1" ht="18.75">
      <c r="B60" s="188"/>
      <c r="C60" s="482"/>
      <c r="D60" s="483"/>
      <c r="E60" s="483"/>
      <c r="F60" s="493"/>
      <c r="G60" s="482"/>
      <c r="H60" s="483"/>
      <c r="I60" s="483"/>
      <c r="J60" s="196" t="s">
        <v>126</v>
      </c>
      <c r="K60" s="150"/>
    </row>
    <row r="61" spans="1:22" s="74" customFormat="1" ht="18.75">
      <c r="B61" s="188"/>
      <c r="C61" s="482"/>
      <c r="D61" s="483"/>
      <c r="E61" s="483"/>
      <c r="F61" s="493"/>
      <c r="G61" s="482"/>
      <c r="H61" s="483"/>
      <c r="I61" s="483"/>
      <c r="J61" s="196" t="s">
        <v>126</v>
      </c>
      <c r="K61" s="150"/>
    </row>
    <row r="62" spans="1:22" s="74" customFormat="1" ht="18.75">
      <c r="B62" s="188"/>
      <c r="C62" s="482"/>
      <c r="D62" s="483"/>
      <c r="E62" s="483"/>
      <c r="F62" s="493"/>
      <c r="G62" s="482"/>
      <c r="H62" s="483"/>
      <c r="I62" s="483"/>
      <c r="J62" s="196" t="s">
        <v>126</v>
      </c>
      <c r="K62" s="150"/>
    </row>
    <row r="63" spans="1:22" s="74" customFormat="1" ht="18.75">
      <c r="B63" s="188"/>
      <c r="C63" s="482"/>
      <c r="D63" s="483"/>
      <c r="E63" s="483"/>
      <c r="F63" s="493"/>
      <c r="G63" s="482"/>
      <c r="H63" s="483"/>
      <c r="I63" s="483"/>
      <c r="J63" s="196" t="s">
        <v>126</v>
      </c>
      <c r="K63" s="150"/>
    </row>
    <row r="64" spans="1:22" s="74" customFormat="1" ht="18.75">
      <c r="B64" s="188"/>
      <c r="C64" s="482"/>
      <c r="D64" s="483"/>
      <c r="E64" s="483"/>
      <c r="F64" s="493"/>
      <c r="G64" s="482"/>
      <c r="H64" s="483"/>
      <c r="I64" s="483"/>
      <c r="J64" s="196" t="s">
        <v>126</v>
      </c>
      <c r="K64" s="150"/>
    </row>
    <row r="65" spans="2:11" s="74" customFormat="1" ht="18.75">
      <c r="B65" s="188"/>
      <c r="C65" s="482"/>
      <c r="D65" s="483"/>
      <c r="E65" s="483"/>
      <c r="F65" s="493"/>
      <c r="G65" s="482"/>
      <c r="H65" s="483"/>
      <c r="I65" s="483"/>
      <c r="J65" s="196" t="s">
        <v>126</v>
      </c>
      <c r="K65" s="150"/>
    </row>
    <row r="66" spans="2:11" s="74" customFormat="1" ht="18.75">
      <c r="B66" s="188"/>
      <c r="C66" s="482"/>
      <c r="D66" s="483"/>
      <c r="E66" s="483"/>
      <c r="F66" s="493"/>
      <c r="G66" s="482"/>
      <c r="H66" s="483"/>
      <c r="I66" s="483"/>
      <c r="J66" s="196" t="s">
        <v>126</v>
      </c>
      <c r="K66" s="150"/>
    </row>
    <row r="67" spans="2:11" s="74" customFormat="1" ht="18.75">
      <c r="B67" s="188"/>
      <c r="C67" s="482"/>
      <c r="D67" s="483"/>
      <c r="E67" s="483"/>
      <c r="F67" s="493"/>
      <c r="G67" s="482"/>
      <c r="H67" s="483"/>
      <c r="I67" s="483"/>
      <c r="J67" s="196" t="s">
        <v>126</v>
      </c>
      <c r="K67" s="150"/>
    </row>
    <row r="68" spans="2:11" s="74" customFormat="1" ht="18.75">
      <c r="B68" s="188"/>
      <c r="C68" s="482"/>
      <c r="D68" s="483"/>
      <c r="E68" s="483"/>
      <c r="F68" s="493"/>
      <c r="G68" s="482"/>
      <c r="H68" s="483"/>
      <c r="I68" s="483"/>
      <c r="J68" s="196" t="s">
        <v>126</v>
      </c>
      <c r="K68" s="150"/>
    </row>
    <row r="69" spans="2:11" s="74" customFormat="1" ht="18.75">
      <c r="B69" s="188"/>
      <c r="C69" s="482"/>
      <c r="D69" s="483"/>
      <c r="E69" s="483"/>
      <c r="F69" s="493"/>
      <c r="G69" s="482"/>
      <c r="H69" s="483"/>
      <c r="I69" s="483"/>
      <c r="J69" s="196" t="s">
        <v>126</v>
      </c>
      <c r="K69" s="150"/>
    </row>
    <row r="70" spans="2:11" s="74" customFormat="1" ht="18.75">
      <c r="B70" s="188"/>
      <c r="C70" s="482"/>
      <c r="D70" s="483"/>
      <c r="E70" s="483"/>
      <c r="F70" s="493"/>
      <c r="G70" s="482"/>
      <c r="H70" s="483"/>
      <c r="I70" s="483"/>
      <c r="J70" s="196" t="s">
        <v>126</v>
      </c>
      <c r="K70" s="150"/>
    </row>
    <row r="71" spans="2:11" s="74" customFormat="1" ht="18.75">
      <c r="B71" s="188"/>
      <c r="C71" s="482"/>
      <c r="D71" s="483"/>
      <c r="E71" s="483"/>
      <c r="F71" s="493"/>
      <c r="G71" s="482"/>
      <c r="H71" s="483"/>
      <c r="I71" s="483"/>
      <c r="J71" s="196" t="s">
        <v>126</v>
      </c>
      <c r="K71" s="150"/>
    </row>
    <row r="72" spans="2:11" s="74" customFormat="1" ht="18.75">
      <c r="B72" s="188"/>
      <c r="C72" s="482"/>
      <c r="D72" s="483"/>
      <c r="E72" s="483"/>
      <c r="F72" s="493"/>
      <c r="G72" s="482"/>
      <c r="H72" s="483"/>
      <c r="I72" s="483"/>
      <c r="J72" s="196" t="s">
        <v>126</v>
      </c>
      <c r="K72" s="150"/>
    </row>
    <row r="73" spans="2:11" s="74" customFormat="1" ht="18.75">
      <c r="B73" s="188"/>
      <c r="C73" s="482"/>
      <c r="D73" s="483"/>
      <c r="E73" s="483"/>
      <c r="F73" s="493"/>
      <c r="G73" s="482"/>
      <c r="H73" s="483"/>
      <c r="I73" s="483"/>
      <c r="J73" s="196" t="s">
        <v>126</v>
      </c>
      <c r="K73" s="150"/>
    </row>
    <row r="74" spans="2:11" s="74" customFormat="1" ht="18.75">
      <c r="B74" s="188"/>
      <c r="C74" s="482"/>
      <c r="D74" s="483"/>
      <c r="E74" s="483"/>
      <c r="F74" s="493"/>
      <c r="G74" s="482"/>
      <c r="H74" s="483"/>
      <c r="I74" s="483"/>
      <c r="J74" s="196" t="s">
        <v>126</v>
      </c>
      <c r="K74" s="150"/>
    </row>
    <row r="75" spans="2:11" s="74" customFormat="1" ht="18.75">
      <c r="B75" s="188"/>
      <c r="C75" s="482"/>
      <c r="D75" s="483"/>
      <c r="E75" s="483"/>
      <c r="F75" s="493"/>
      <c r="G75" s="482"/>
      <c r="H75" s="483"/>
      <c r="I75" s="483"/>
      <c r="J75" s="196" t="s">
        <v>126</v>
      </c>
      <c r="K75" s="150"/>
    </row>
    <row r="76" spans="2:11" s="74" customFormat="1" ht="18.75">
      <c r="B76" s="188"/>
      <c r="C76" s="482"/>
      <c r="D76" s="483"/>
      <c r="E76" s="483"/>
      <c r="F76" s="493"/>
      <c r="G76" s="482"/>
      <c r="H76" s="483"/>
      <c r="I76" s="483"/>
      <c r="J76" s="196" t="s">
        <v>126</v>
      </c>
      <c r="K76" s="150"/>
    </row>
    <row r="77" spans="2:11" s="74" customFormat="1" ht="18.75">
      <c r="B77" s="188"/>
      <c r="C77" s="482"/>
      <c r="D77" s="483"/>
      <c r="E77" s="483"/>
      <c r="F77" s="493"/>
      <c r="G77" s="482"/>
      <c r="H77" s="483"/>
      <c r="I77" s="483"/>
      <c r="J77" s="196" t="s">
        <v>126</v>
      </c>
      <c r="K77" s="150"/>
    </row>
    <row r="78" spans="2:11" s="74" customFormat="1" ht="18.75">
      <c r="B78" s="188"/>
      <c r="C78" s="482"/>
      <c r="D78" s="483"/>
      <c r="E78" s="483"/>
      <c r="F78" s="493"/>
      <c r="G78" s="482"/>
      <c r="H78" s="483"/>
      <c r="I78" s="483"/>
      <c r="J78" s="196" t="s">
        <v>126</v>
      </c>
      <c r="K78" s="150"/>
    </row>
    <row r="79" spans="2:11" s="74" customFormat="1" ht="18.75">
      <c r="B79" s="188"/>
      <c r="C79" s="482"/>
      <c r="D79" s="483"/>
      <c r="E79" s="483"/>
      <c r="F79" s="493"/>
      <c r="G79" s="482"/>
      <c r="H79" s="483"/>
      <c r="I79" s="483"/>
      <c r="J79" s="196" t="s">
        <v>126</v>
      </c>
      <c r="K79" s="150"/>
    </row>
    <row r="80" spans="2:11" s="74" customFormat="1" ht="18.75">
      <c r="B80" s="188"/>
      <c r="C80" s="482"/>
      <c r="D80" s="483"/>
      <c r="E80" s="483"/>
      <c r="F80" s="493"/>
      <c r="G80" s="482"/>
      <c r="H80" s="483"/>
      <c r="I80" s="483"/>
      <c r="J80" s="196" t="s">
        <v>126</v>
      </c>
      <c r="K80" s="150"/>
    </row>
    <row r="81" spans="2:22" s="74" customFormat="1" ht="18.75">
      <c r="B81" s="188"/>
      <c r="C81" s="482"/>
      <c r="D81" s="483"/>
      <c r="E81" s="483"/>
      <c r="F81" s="493"/>
      <c r="G81" s="482"/>
      <c r="H81" s="483"/>
      <c r="I81" s="483"/>
      <c r="J81" s="196" t="s">
        <v>126</v>
      </c>
      <c r="K81" s="150"/>
    </row>
    <row r="82" spans="2:22" s="74" customFormat="1" ht="19.5" thickBot="1">
      <c r="B82" s="189"/>
      <c r="C82" s="487"/>
      <c r="D82" s="488"/>
      <c r="E82" s="488"/>
      <c r="F82" s="489"/>
      <c r="G82" s="487"/>
      <c r="H82" s="488"/>
      <c r="I82" s="489"/>
      <c r="J82" s="197" t="s">
        <v>126</v>
      </c>
      <c r="K82" s="190"/>
    </row>
    <row r="83" spans="2:22" s="74" customFormat="1" ht="19.5" thickBot="1">
      <c r="B83" s="490" t="s">
        <v>127</v>
      </c>
      <c r="C83" s="491"/>
      <c r="D83" s="491"/>
      <c r="E83" s="491"/>
      <c r="F83" s="491"/>
      <c r="G83" s="491"/>
      <c r="H83" s="491"/>
      <c r="I83" s="491"/>
      <c r="J83" s="492"/>
      <c r="K83" s="191">
        <f>SUM(K56:K82)</f>
        <v>0</v>
      </c>
    </row>
    <row r="84" spans="2:22" s="74" customFormat="1"/>
    <row r="85" spans="2:22" s="74" customFormat="1" ht="17.25" customHeight="1">
      <c r="B85" s="479" t="s">
        <v>128</v>
      </c>
      <c r="C85" s="479"/>
      <c r="D85" s="479"/>
      <c r="E85" s="479"/>
      <c r="F85" s="479"/>
      <c r="G85" s="184"/>
      <c r="H85" s="204">
        <v>0</v>
      </c>
      <c r="I85" s="184"/>
      <c r="M85" s="136"/>
      <c r="N85" s="136"/>
      <c r="O85" s="136"/>
      <c r="P85" s="136"/>
      <c r="Q85" s="136"/>
      <c r="R85" s="136"/>
      <c r="S85" s="136"/>
      <c r="T85" s="136"/>
      <c r="U85" s="136"/>
      <c r="V85" s="136"/>
    </row>
    <row r="86" spans="2:22" s="74" customFormat="1" ht="17.25" customHeight="1">
      <c r="B86" s="479" t="s">
        <v>129</v>
      </c>
      <c r="C86" s="479"/>
      <c r="D86" s="479"/>
      <c r="E86" s="479"/>
      <c r="F86" s="479"/>
      <c r="G86" s="184"/>
      <c r="H86" s="204">
        <f>MIN(SUM(K22:K51),K83)</f>
        <v>0</v>
      </c>
      <c r="I86" s="184"/>
      <c r="M86" s="136"/>
      <c r="N86" s="136"/>
      <c r="O86" s="136"/>
      <c r="P86" s="136"/>
      <c r="Q86" s="136"/>
      <c r="R86" s="136"/>
      <c r="S86" s="136"/>
      <c r="T86" s="136"/>
      <c r="U86" s="136"/>
      <c r="V86" s="136"/>
    </row>
    <row r="87" spans="2:22" s="74" customFormat="1"/>
    <row r="88" spans="2:22" s="74" customFormat="1"/>
    <row r="89" spans="2:22" s="74" customFormat="1"/>
    <row r="90" spans="2:22" s="74" customFormat="1"/>
    <row r="91" spans="2:22" s="74" customFormat="1">
      <c r="K91" s="76" t="s">
        <v>130</v>
      </c>
    </row>
    <row r="92" spans="2:22" s="74" customFormat="1"/>
    <row r="93" spans="2:22" s="74" customFormat="1" hidden="1"/>
    <row r="94" spans="2:22" s="74" customFormat="1" hidden="1"/>
    <row r="95" spans="2:22" s="74" customFormat="1" hidden="1"/>
    <row r="96" spans="2:22" s="74" customFormat="1" hidden="1"/>
    <row r="97" s="74" customFormat="1" hidden="1"/>
    <row r="98" s="74" customFormat="1" hidden="1"/>
    <row r="99" s="74" customFormat="1" hidden="1"/>
    <row r="100" s="74" customFormat="1" hidden="1"/>
    <row r="101" s="74" customFormat="1" hidden="1"/>
    <row r="102" s="74" customFormat="1" hidden="1"/>
    <row r="103" s="74" customFormat="1" hidden="1"/>
    <row r="104" s="74" customFormat="1" hidden="1"/>
    <row r="105" s="74" customFormat="1" hidden="1"/>
    <row r="106" s="74" customFormat="1" hidden="1"/>
    <row r="107" s="74" customFormat="1" hidden="1"/>
    <row r="108" s="74" customFormat="1" hidden="1"/>
    <row r="109" s="74" customFormat="1" hidden="1"/>
    <row r="110" s="74" customFormat="1" hidden="1"/>
    <row r="111" s="74" customFormat="1" hidden="1"/>
    <row r="112" s="74" customFormat="1" hidden="1"/>
    <row r="113" s="74" customFormat="1" hidden="1"/>
    <row r="114" s="74" customFormat="1" hidden="1"/>
    <row r="115" s="74" customFormat="1" hidden="1"/>
    <row r="116" s="74" customFormat="1" hidden="1"/>
    <row r="117" s="74" customFormat="1" hidden="1"/>
    <row r="118" s="74" customFormat="1" hidden="1"/>
    <row r="119" s="74" customFormat="1" hidden="1"/>
    <row r="120" s="74" customFormat="1" hidden="1"/>
    <row r="121" s="74" customFormat="1" hidden="1"/>
    <row r="122" s="74" customFormat="1" hidden="1"/>
    <row r="123" s="74" customFormat="1" hidden="1"/>
    <row r="124" s="74" customFormat="1" hidden="1"/>
    <row r="125" s="74" customFormat="1" hidden="1"/>
    <row r="126" s="74" customFormat="1" hidden="1"/>
    <row r="127" s="74" customFormat="1" hidden="1"/>
    <row r="128" s="74" customFormat="1" hidden="1"/>
    <row r="129" s="74" customFormat="1" hidden="1"/>
    <row r="130" s="74" customFormat="1" hidden="1"/>
    <row r="131" s="74" customFormat="1" hidden="1"/>
    <row r="132" s="74" customFormat="1" hidden="1"/>
    <row r="133" s="74" customFormat="1" hidden="1"/>
    <row r="134" s="74" customFormat="1" hidden="1"/>
    <row r="135" s="74" customFormat="1" hidden="1"/>
    <row r="136" s="74" customFormat="1" hidden="1"/>
    <row r="137" s="74" customFormat="1" hidden="1"/>
    <row r="138" s="74" customFormat="1" hidden="1"/>
    <row r="139" s="74" customFormat="1" hidden="1"/>
    <row r="140" s="74" customFormat="1" hidden="1"/>
    <row r="141" s="74" customFormat="1" hidden="1"/>
    <row r="142" s="74" customFormat="1" hidden="1"/>
    <row r="143" s="74" customFormat="1" hidden="1"/>
    <row r="144" s="74" customFormat="1" hidden="1"/>
    <row r="145" s="74" customFormat="1" hidden="1"/>
    <row r="146" s="74" customFormat="1" hidden="1"/>
    <row r="147" s="74" customFormat="1" hidden="1"/>
    <row r="148" s="74" customFormat="1" hidden="1"/>
    <row r="149" s="74" customFormat="1" hidden="1"/>
    <row r="150" s="74" customFormat="1" hidden="1"/>
    <row r="151" s="74" customFormat="1" hidden="1"/>
    <row r="152" s="74" customFormat="1" hidden="1"/>
    <row r="153" s="74" customFormat="1" hidden="1"/>
    <row r="154" s="74" customFormat="1" hidden="1"/>
    <row r="155" s="74" customFormat="1" hidden="1"/>
    <row r="156" s="74" customFormat="1" hidden="1"/>
    <row r="157" s="74" customFormat="1" hidden="1"/>
    <row r="158" s="74" customFormat="1" hidden="1"/>
    <row r="159" s="74" customFormat="1" hidden="1"/>
    <row r="160" s="74" customFormat="1" hidden="1"/>
    <row r="161" s="74" customFormat="1" hidden="1"/>
    <row r="162" s="74" customFormat="1" hidden="1"/>
    <row r="163" s="74" customFormat="1" hidden="1"/>
    <row r="164" s="74" customFormat="1" hidden="1"/>
    <row r="165" s="74" customFormat="1" hidden="1"/>
    <row r="166" s="74" customFormat="1" hidden="1"/>
    <row r="167" s="74" customFormat="1" hidden="1"/>
    <row r="168" s="74" customFormat="1" hidden="1"/>
    <row r="169" s="74" customFormat="1" hidden="1"/>
    <row r="170" s="74" customFormat="1" hidden="1"/>
    <row r="171" s="74" customFormat="1" hidden="1"/>
    <row r="172" s="74" customFormat="1" hidden="1"/>
    <row r="173" s="74" customFormat="1" hidden="1"/>
    <row r="174" s="74" customFormat="1" hidden="1"/>
    <row r="175" s="74" customFormat="1" hidden="1"/>
    <row r="176" s="74" customFormat="1" hidden="1"/>
    <row r="177" s="74" customFormat="1" hidden="1"/>
    <row r="178" s="74" customFormat="1" hidden="1"/>
    <row r="179" s="74" customFormat="1" hidden="1"/>
    <row r="180" s="74" customFormat="1" hidden="1"/>
    <row r="181" s="74" customFormat="1" hidden="1"/>
    <row r="182" s="74" customFormat="1" hidden="1"/>
    <row r="183" s="74" customFormat="1" hidden="1"/>
    <row r="184" s="74" customFormat="1" hidden="1"/>
    <row r="185" s="74" customFormat="1" hidden="1"/>
    <row r="186" s="74" customFormat="1" hidden="1"/>
    <row r="187" s="74" customFormat="1" hidden="1"/>
    <row r="188" s="74" customFormat="1" hidden="1"/>
    <row r="189" s="74" customFormat="1" hidden="1"/>
    <row r="190" s="74" customFormat="1" hidden="1"/>
    <row r="191" s="74" customFormat="1" hidden="1"/>
    <row r="192" s="74" customFormat="1" hidden="1"/>
    <row r="193" s="74" customFormat="1" hidden="1"/>
    <row r="194" s="74" customFormat="1" hidden="1"/>
    <row r="195" s="74" customFormat="1" hidden="1"/>
    <row r="196" s="74" customFormat="1" hidden="1"/>
    <row r="197" s="74" customFormat="1" hidden="1"/>
    <row r="198" s="74" customFormat="1" hidden="1"/>
    <row r="199" s="74" customFormat="1" hidden="1"/>
    <row r="200" s="74" customFormat="1" hidden="1"/>
    <row r="201" s="74" customFormat="1" hidden="1"/>
    <row r="202" s="74" customFormat="1" hidden="1"/>
    <row r="203" s="74" customFormat="1" hidden="1"/>
    <row r="204" s="74" customFormat="1" hidden="1"/>
    <row r="205" s="74" customFormat="1" hidden="1"/>
    <row r="206" s="74" customFormat="1" hidden="1"/>
    <row r="207" s="74" customFormat="1" hidden="1"/>
    <row r="208" s="74" customFormat="1" hidden="1"/>
    <row r="209" s="74" customFormat="1" hidden="1"/>
    <row r="210" s="74" customFormat="1" hidden="1"/>
    <row r="211" s="74" customFormat="1" hidden="1"/>
    <row r="212" s="74" customFormat="1" hidden="1"/>
    <row r="213" s="74" customFormat="1" hidden="1"/>
    <row r="214" s="74" customFormat="1" hidden="1"/>
    <row r="215" s="74" customFormat="1" hidden="1"/>
    <row r="216" s="74" customFormat="1" hidden="1"/>
    <row r="217" s="74" customFormat="1" hidden="1"/>
    <row r="218" s="74" customFormat="1" hidden="1"/>
    <row r="219" s="74" customFormat="1" hidden="1"/>
    <row r="220" s="74" customFormat="1" hidden="1"/>
    <row r="221" s="74" customFormat="1" hidden="1"/>
    <row r="222" s="74" customFormat="1" hidden="1"/>
    <row r="223" s="74" customFormat="1" hidden="1"/>
    <row r="224" s="74" customFormat="1" hidden="1"/>
    <row r="225" s="74" customFormat="1" hidden="1"/>
    <row r="226" s="74" customFormat="1" hidden="1"/>
    <row r="227" s="74" customFormat="1" hidden="1"/>
    <row r="228" s="74" customFormat="1" hidden="1"/>
    <row r="229" s="74" customFormat="1" hidden="1"/>
    <row r="230" s="74" customFormat="1" hidden="1"/>
    <row r="231" s="74" customFormat="1" hidden="1"/>
    <row r="232" s="74" customFormat="1" hidden="1"/>
    <row r="233" s="74" customFormat="1" hidden="1"/>
    <row r="234" s="74" customFormat="1" hidden="1"/>
    <row r="235" s="74" customFormat="1" hidden="1"/>
    <row r="236" s="74" customFormat="1" hidden="1"/>
    <row r="237" s="74" customFormat="1" hidden="1"/>
    <row r="238" s="74" customFormat="1" hidden="1"/>
    <row r="239" s="74" customFormat="1" hidden="1"/>
    <row r="240" s="74" customFormat="1" hidden="1"/>
    <row r="241" s="74" customFormat="1" hidden="1"/>
    <row r="242" s="74" customFormat="1" hidden="1"/>
    <row r="243" s="74" customFormat="1" hidden="1"/>
    <row r="244" s="74" customFormat="1" hidden="1"/>
    <row r="245" s="74" customFormat="1" hidden="1"/>
    <row r="246" s="74" customFormat="1" hidden="1"/>
    <row r="247" s="74" customFormat="1" hidden="1"/>
    <row r="248" s="74" customFormat="1" hidden="1"/>
    <row r="249" s="74" customFormat="1" hidden="1"/>
    <row r="250" s="74" customFormat="1" hidden="1"/>
    <row r="251" s="74" customFormat="1" hidden="1"/>
    <row r="252" s="74" customFormat="1" hidden="1"/>
    <row r="253" s="74" customFormat="1" hidden="1"/>
    <row r="254" s="74" customFormat="1" hidden="1"/>
    <row r="255"/>
    <row r="256"/>
    <row r="257"/>
    <row r="258"/>
  </sheetData>
  <mergeCells count="113">
    <mergeCell ref="C78:F78"/>
    <mergeCell ref="G68:I68"/>
    <mergeCell ref="G69:I69"/>
    <mergeCell ref="C63:F63"/>
    <mergeCell ref="C64:F64"/>
    <mergeCell ref="C65:F65"/>
    <mergeCell ref="C66:F66"/>
    <mergeCell ref="C67:F67"/>
    <mergeCell ref="C68:F68"/>
    <mergeCell ref="C69:F69"/>
    <mergeCell ref="C79:F79"/>
    <mergeCell ref="C72:F72"/>
    <mergeCell ref="C73:F73"/>
    <mergeCell ref="C74:F74"/>
    <mergeCell ref="C75:F75"/>
    <mergeCell ref="C76:F76"/>
    <mergeCell ref="G81:I81"/>
    <mergeCell ref="G82:I82"/>
    <mergeCell ref="C9:E9"/>
    <mergeCell ref="F9:I9"/>
    <mergeCell ref="C61:F61"/>
    <mergeCell ref="C62:F62"/>
    <mergeCell ref="C70:F70"/>
    <mergeCell ref="C71:F71"/>
    <mergeCell ref="C55:F55"/>
    <mergeCell ref="G55:I55"/>
    <mergeCell ref="C80:F80"/>
    <mergeCell ref="C81:F81"/>
    <mergeCell ref="C58:F58"/>
    <mergeCell ref="C59:F59"/>
    <mergeCell ref="C60:F60"/>
    <mergeCell ref="G65:I65"/>
    <mergeCell ref="G66:I66"/>
    <mergeCell ref="G67:I67"/>
    <mergeCell ref="J9:K9"/>
    <mergeCell ref="C10:E10"/>
    <mergeCell ref="F10:I10"/>
    <mergeCell ref="B19:K19"/>
    <mergeCell ref="J20:J21"/>
    <mergeCell ref="G60:I60"/>
    <mergeCell ref="C56:F56"/>
    <mergeCell ref="C57:F57"/>
    <mergeCell ref="G56:I56"/>
    <mergeCell ref="G57:I57"/>
    <mergeCell ref="B2:K2"/>
    <mergeCell ref="B17:K17"/>
    <mergeCell ref="C4:E4"/>
    <mergeCell ref="C16:E16"/>
    <mergeCell ref="C3:E3"/>
    <mergeCell ref="C5:E5"/>
    <mergeCell ref="C6:E6"/>
    <mergeCell ref="F4:I4"/>
    <mergeCell ref="J4:K4"/>
    <mergeCell ref="F5:I5"/>
    <mergeCell ref="J5:K5"/>
    <mergeCell ref="F6:I6"/>
    <mergeCell ref="J6:K6"/>
    <mergeCell ref="J10:K10"/>
    <mergeCell ref="C11:E11"/>
    <mergeCell ref="F3:I3"/>
    <mergeCell ref="J3:K3"/>
    <mergeCell ref="C8:E8"/>
    <mergeCell ref="F8:I8"/>
    <mergeCell ref="C7:E7"/>
    <mergeCell ref="F7:I7"/>
    <mergeCell ref="J7:K7"/>
    <mergeCell ref="F16:I16"/>
    <mergeCell ref="J8:K8"/>
    <mergeCell ref="M21:N21"/>
    <mergeCell ref="R21:T21"/>
    <mergeCell ref="B20:C20"/>
    <mergeCell ref="F20:H20"/>
    <mergeCell ref="C52:J52"/>
    <mergeCell ref="F11:I11"/>
    <mergeCell ref="J11:K11"/>
    <mergeCell ref="C12:E12"/>
    <mergeCell ref="F12:I12"/>
    <mergeCell ref="J12:K12"/>
    <mergeCell ref="C13:E13"/>
    <mergeCell ref="F13:I13"/>
    <mergeCell ref="J13:K13"/>
    <mergeCell ref="C14:E14"/>
    <mergeCell ref="F14:I14"/>
    <mergeCell ref="J14:K14"/>
    <mergeCell ref="C15:E15"/>
    <mergeCell ref="F15:I15"/>
    <mergeCell ref="J15:K15"/>
    <mergeCell ref="B18:K18"/>
    <mergeCell ref="J16:K16"/>
    <mergeCell ref="B85:F85"/>
    <mergeCell ref="B86:F86"/>
    <mergeCell ref="I53:J53"/>
    <mergeCell ref="G58:I58"/>
    <mergeCell ref="G59:I59"/>
    <mergeCell ref="G71:I71"/>
    <mergeCell ref="G72:I72"/>
    <mergeCell ref="G73:I73"/>
    <mergeCell ref="G74:I74"/>
    <mergeCell ref="G76:I76"/>
    <mergeCell ref="G77:I77"/>
    <mergeCell ref="B54:K54"/>
    <mergeCell ref="G61:I61"/>
    <mergeCell ref="G62:I62"/>
    <mergeCell ref="G63:I63"/>
    <mergeCell ref="G64:I64"/>
    <mergeCell ref="G78:I78"/>
    <mergeCell ref="G79:I79"/>
    <mergeCell ref="G80:I80"/>
    <mergeCell ref="G75:I75"/>
    <mergeCell ref="G70:I70"/>
    <mergeCell ref="C82:F82"/>
    <mergeCell ref="B83:J83"/>
    <mergeCell ref="C77:F77"/>
  </mergeCells>
  <conditionalFormatting sqref="J4:J16">
    <cfRule type="cellIs" dxfId="10" priority="1" operator="equal">
      <formula>"stravné (diéty)"</formula>
    </cfRule>
    <cfRule type="cellIs" dxfId="9" priority="2" operator="equal">
      <formula>"bez nároku"</formula>
    </cfRule>
    <cfRule type="cellIs" dxfId="8" priority="3" operator="equal">
      <formula>"príspevok na stravovanie"</formula>
    </cfRule>
  </conditionalFormatting>
  <dataValidations count="2">
    <dataValidation type="date" operator="greaterThan" allowBlank="1" showErrorMessage="1" errorTitle="Chyba v dátume" error="Zadajte dátum vo formáte (dd.mm.rrrr)" sqref="WTX983049:WTX983078 HL22:HL51 RH22:RH51 ABD22:ABD51 AKZ22:AKZ51 AUV22:AUV51 BER22:BER51 BON22:BON51 BYJ22:BYJ51 CIF22:CIF51 CSB22:CSB51 DBX22:DBX51 DLT22:DLT51 DVP22:DVP51 EFL22:EFL51 EPH22:EPH51 EZD22:EZD51 FIZ22:FIZ51 FSV22:FSV51 GCR22:GCR51 GMN22:GMN51 GWJ22:GWJ51 HGF22:HGF51 HQB22:HQB51 HZX22:HZX51 IJT22:IJT51 ITP22:ITP51 JDL22:JDL51 JNH22:JNH51 JXD22:JXD51 KGZ22:KGZ51 KQV22:KQV51 LAR22:LAR51 LKN22:LKN51 LUJ22:LUJ51 MEF22:MEF51 MOB22:MOB51 MXX22:MXX51 NHT22:NHT51 NRP22:NRP51 OBL22:OBL51 OLH22:OLH51 OVD22:OVD51 PEZ22:PEZ51 POV22:POV51 PYR22:PYR51 QIN22:QIN51 QSJ22:QSJ51 RCF22:RCF51 RMB22:RMB51 RVX22:RVX51 SFT22:SFT51 SPP22:SPP51 SZL22:SZL51 TJH22:TJH51 TTD22:TTD51 UCZ22:UCZ51 UMV22:UMV51 UWR22:UWR51 VGN22:VGN51 VQJ22:VQJ51 WAF22:WAF51 WKB22:WKB51 WTX22:WTX51 C65545:C65574 HL65545:HL65574 RH65545:RH65574 ABD65545:ABD65574 AKZ65545:AKZ65574 AUV65545:AUV65574 BER65545:BER65574 BON65545:BON65574 BYJ65545:BYJ65574 CIF65545:CIF65574 CSB65545:CSB65574 DBX65545:DBX65574 DLT65545:DLT65574 DVP65545:DVP65574 EFL65545:EFL65574 EPH65545:EPH65574 EZD65545:EZD65574 FIZ65545:FIZ65574 FSV65545:FSV65574 GCR65545:GCR65574 GMN65545:GMN65574 GWJ65545:GWJ65574 HGF65545:HGF65574 HQB65545:HQB65574 HZX65545:HZX65574 IJT65545:IJT65574 ITP65545:ITP65574 JDL65545:JDL65574 JNH65545:JNH65574 JXD65545:JXD65574 KGZ65545:KGZ65574 KQV65545:KQV65574 LAR65545:LAR65574 LKN65545:LKN65574 LUJ65545:LUJ65574 MEF65545:MEF65574 MOB65545:MOB65574 MXX65545:MXX65574 NHT65545:NHT65574 NRP65545:NRP65574 OBL65545:OBL65574 OLH65545:OLH65574 OVD65545:OVD65574 PEZ65545:PEZ65574 POV65545:POV65574 PYR65545:PYR65574 QIN65545:QIN65574 QSJ65545:QSJ65574 RCF65545:RCF65574 RMB65545:RMB65574 RVX65545:RVX65574 SFT65545:SFT65574 SPP65545:SPP65574 SZL65545:SZL65574 TJH65545:TJH65574 TTD65545:TTD65574 UCZ65545:UCZ65574 UMV65545:UMV65574 UWR65545:UWR65574 VGN65545:VGN65574 VQJ65545:VQJ65574 WAF65545:WAF65574 WKB65545:WKB65574 WTX65545:WTX65574 C131081:C131110 HL131081:HL131110 RH131081:RH131110 ABD131081:ABD131110 AKZ131081:AKZ131110 AUV131081:AUV131110 BER131081:BER131110 BON131081:BON131110 BYJ131081:BYJ131110 CIF131081:CIF131110 CSB131081:CSB131110 DBX131081:DBX131110 DLT131081:DLT131110 DVP131081:DVP131110 EFL131081:EFL131110 EPH131081:EPH131110 EZD131081:EZD131110 FIZ131081:FIZ131110 FSV131081:FSV131110 GCR131081:GCR131110 GMN131081:GMN131110 GWJ131081:GWJ131110 HGF131081:HGF131110 HQB131081:HQB131110 HZX131081:HZX131110 IJT131081:IJT131110 ITP131081:ITP131110 JDL131081:JDL131110 JNH131081:JNH131110 JXD131081:JXD131110 KGZ131081:KGZ131110 KQV131081:KQV131110 LAR131081:LAR131110 LKN131081:LKN131110 LUJ131081:LUJ131110 MEF131081:MEF131110 MOB131081:MOB131110 MXX131081:MXX131110 NHT131081:NHT131110 NRP131081:NRP131110 OBL131081:OBL131110 OLH131081:OLH131110 OVD131081:OVD131110 PEZ131081:PEZ131110 POV131081:POV131110 PYR131081:PYR131110 QIN131081:QIN131110 QSJ131081:QSJ131110 RCF131081:RCF131110 RMB131081:RMB131110 RVX131081:RVX131110 SFT131081:SFT131110 SPP131081:SPP131110 SZL131081:SZL131110 TJH131081:TJH131110 TTD131081:TTD131110 UCZ131081:UCZ131110 UMV131081:UMV131110 UWR131081:UWR131110 VGN131081:VGN131110 VQJ131081:VQJ131110 WAF131081:WAF131110 WKB131081:WKB131110 WTX131081:WTX131110 C196617:C196646 HL196617:HL196646 RH196617:RH196646 ABD196617:ABD196646 AKZ196617:AKZ196646 AUV196617:AUV196646 BER196617:BER196646 BON196617:BON196646 BYJ196617:BYJ196646 CIF196617:CIF196646 CSB196617:CSB196646 DBX196617:DBX196646 DLT196617:DLT196646 DVP196617:DVP196646 EFL196617:EFL196646 EPH196617:EPH196646 EZD196617:EZD196646 FIZ196617:FIZ196646 FSV196617:FSV196646 GCR196617:GCR196646 GMN196617:GMN196646 GWJ196617:GWJ196646 HGF196617:HGF196646 HQB196617:HQB196646 HZX196617:HZX196646 IJT196617:IJT196646 ITP196617:ITP196646 JDL196617:JDL196646 JNH196617:JNH196646 JXD196617:JXD196646 KGZ196617:KGZ196646 KQV196617:KQV196646 LAR196617:LAR196646 LKN196617:LKN196646 LUJ196617:LUJ196646 MEF196617:MEF196646 MOB196617:MOB196646 MXX196617:MXX196646 NHT196617:NHT196646 NRP196617:NRP196646 OBL196617:OBL196646 OLH196617:OLH196646 OVD196617:OVD196646 PEZ196617:PEZ196646 POV196617:POV196646 PYR196617:PYR196646 QIN196617:QIN196646 QSJ196617:QSJ196646 RCF196617:RCF196646 RMB196617:RMB196646 RVX196617:RVX196646 SFT196617:SFT196646 SPP196617:SPP196646 SZL196617:SZL196646 TJH196617:TJH196646 TTD196617:TTD196646 UCZ196617:UCZ196646 UMV196617:UMV196646 UWR196617:UWR196646 VGN196617:VGN196646 VQJ196617:VQJ196646 WAF196617:WAF196646 WKB196617:WKB196646 WTX196617:WTX196646 C262153:C262182 HL262153:HL262182 RH262153:RH262182 ABD262153:ABD262182 AKZ262153:AKZ262182 AUV262153:AUV262182 BER262153:BER262182 BON262153:BON262182 BYJ262153:BYJ262182 CIF262153:CIF262182 CSB262153:CSB262182 DBX262153:DBX262182 DLT262153:DLT262182 DVP262153:DVP262182 EFL262153:EFL262182 EPH262153:EPH262182 EZD262153:EZD262182 FIZ262153:FIZ262182 FSV262153:FSV262182 GCR262153:GCR262182 GMN262153:GMN262182 GWJ262153:GWJ262182 HGF262153:HGF262182 HQB262153:HQB262182 HZX262153:HZX262182 IJT262153:IJT262182 ITP262153:ITP262182 JDL262153:JDL262182 JNH262153:JNH262182 JXD262153:JXD262182 KGZ262153:KGZ262182 KQV262153:KQV262182 LAR262153:LAR262182 LKN262153:LKN262182 LUJ262153:LUJ262182 MEF262153:MEF262182 MOB262153:MOB262182 MXX262153:MXX262182 NHT262153:NHT262182 NRP262153:NRP262182 OBL262153:OBL262182 OLH262153:OLH262182 OVD262153:OVD262182 PEZ262153:PEZ262182 POV262153:POV262182 PYR262153:PYR262182 QIN262153:QIN262182 QSJ262153:QSJ262182 RCF262153:RCF262182 RMB262153:RMB262182 RVX262153:RVX262182 SFT262153:SFT262182 SPP262153:SPP262182 SZL262153:SZL262182 TJH262153:TJH262182 TTD262153:TTD262182 UCZ262153:UCZ262182 UMV262153:UMV262182 UWR262153:UWR262182 VGN262153:VGN262182 VQJ262153:VQJ262182 WAF262153:WAF262182 WKB262153:WKB262182 WTX262153:WTX262182 C327689:C327718 HL327689:HL327718 RH327689:RH327718 ABD327689:ABD327718 AKZ327689:AKZ327718 AUV327689:AUV327718 BER327689:BER327718 BON327689:BON327718 BYJ327689:BYJ327718 CIF327689:CIF327718 CSB327689:CSB327718 DBX327689:DBX327718 DLT327689:DLT327718 DVP327689:DVP327718 EFL327689:EFL327718 EPH327689:EPH327718 EZD327689:EZD327718 FIZ327689:FIZ327718 FSV327689:FSV327718 GCR327689:GCR327718 GMN327689:GMN327718 GWJ327689:GWJ327718 HGF327689:HGF327718 HQB327689:HQB327718 HZX327689:HZX327718 IJT327689:IJT327718 ITP327689:ITP327718 JDL327689:JDL327718 JNH327689:JNH327718 JXD327689:JXD327718 KGZ327689:KGZ327718 KQV327689:KQV327718 LAR327689:LAR327718 LKN327689:LKN327718 LUJ327689:LUJ327718 MEF327689:MEF327718 MOB327689:MOB327718 MXX327689:MXX327718 NHT327689:NHT327718 NRP327689:NRP327718 OBL327689:OBL327718 OLH327689:OLH327718 OVD327689:OVD327718 PEZ327689:PEZ327718 POV327689:POV327718 PYR327689:PYR327718 QIN327689:QIN327718 QSJ327689:QSJ327718 RCF327689:RCF327718 RMB327689:RMB327718 RVX327689:RVX327718 SFT327689:SFT327718 SPP327689:SPP327718 SZL327689:SZL327718 TJH327689:TJH327718 TTD327689:TTD327718 UCZ327689:UCZ327718 UMV327689:UMV327718 UWR327689:UWR327718 VGN327689:VGN327718 VQJ327689:VQJ327718 WAF327689:WAF327718 WKB327689:WKB327718 WTX327689:WTX327718 C393225:C393254 HL393225:HL393254 RH393225:RH393254 ABD393225:ABD393254 AKZ393225:AKZ393254 AUV393225:AUV393254 BER393225:BER393254 BON393225:BON393254 BYJ393225:BYJ393254 CIF393225:CIF393254 CSB393225:CSB393254 DBX393225:DBX393254 DLT393225:DLT393254 DVP393225:DVP393254 EFL393225:EFL393254 EPH393225:EPH393254 EZD393225:EZD393254 FIZ393225:FIZ393254 FSV393225:FSV393254 GCR393225:GCR393254 GMN393225:GMN393254 GWJ393225:GWJ393254 HGF393225:HGF393254 HQB393225:HQB393254 HZX393225:HZX393254 IJT393225:IJT393254 ITP393225:ITP393254 JDL393225:JDL393254 JNH393225:JNH393254 JXD393225:JXD393254 KGZ393225:KGZ393254 KQV393225:KQV393254 LAR393225:LAR393254 LKN393225:LKN393254 LUJ393225:LUJ393254 MEF393225:MEF393254 MOB393225:MOB393254 MXX393225:MXX393254 NHT393225:NHT393254 NRP393225:NRP393254 OBL393225:OBL393254 OLH393225:OLH393254 OVD393225:OVD393254 PEZ393225:PEZ393254 POV393225:POV393254 PYR393225:PYR393254 QIN393225:QIN393254 QSJ393225:QSJ393254 RCF393225:RCF393254 RMB393225:RMB393254 RVX393225:RVX393254 SFT393225:SFT393254 SPP393225:SPP393254 SZL393225:SZL393254 TJH393225:TJH393254 TTD393225:TTD393254 UCZ393225:UCZ393254 UMV393225:UMV393254 UWR393225:UWR393254 VGN393225:VGN393254 VQJ393225:VQJ393254 WAF393225:WAF393254 WKB393225:WKB393254 WTX393225:WTX393254 C458761:C458790 HL458761:HL458790 RH458761:RH458790 ABD458761:ABD458790 AKZ458761:AKZ458790 AUV458761:AUV458790 BER458761:BER458790 BON458761:BON458790 BYJ458761:BYJ458790 CIF458761:CIF458790 CSB458761:CSB458790 DBX458761:DBX458790 DLT458761:DLT458790 DVP458761:DVP458790 EFL458761:EFL458790 EPH458761:EPH458790 EZD458761:EZD458790 FIZ458761:FIZ458790 FSV458761:FSV458790 GCR458761:GCR458790 GMN458761:GMN458790 GWJ458761:GWJ458790 HGF458761:HGF458790 HQB458761:HQB458790 HZX458761:HZX458790 IJT458761:IJT458790 ITP458761:ITP458790 JDL458761:JDL458790 JNH458761:JNH458790 JXD458761:JXD458790 KGZ458761:KGZ458790 KQV458761:KQV458790 LAR458761:LAR458790 LKN458761:LKN458790 LUJ458761:LUJ458790 MEF458761:MEF458790 MOB458761:MOB458790 MXX458761:MXX458790 NHT458761:NHT458790 NRP458761:NRP458790 OBL458761:OBL458790 OLH458761:OLH458790 OVD458761:OVD458790 PEZ458761:PEZ458790 POV458761:POV458790 PYR458761:PYR458790 QIN458761:QIN458790 QSJ458761:QSJ458790 RCF458761:RCF458790 RMB458761:RMB458790 RVX458761:RVX458790 SFT458761:SFT458790 SPP458761:SPP458790 SZL458761:SZL458790 TJH458761:TJH458790 TTD458761:TTD458790 UCZ458761:UCZ458790 UMV458761:UMV458790 UWR458761:UWR458790 VGN458761:VGN458790 VQJ458761:VQJ458790 WAF458761:WAF458790 WKB458761:WKB458790 WTX458761:WTX458790 C524297:C524326 HL524297:HL524326 RH524297:RH524326 ABD524297:ABD524326 AKZ524297:AKZ524326 AUV524297:AUV524326 BER524297:BER524326 BON524297:BON524326 BYJ524297:BYJ524326 CIF524297:CIF524326 CSB524297:CSB524326 DBX524297:DBX524326 DLT524297:DLT524326 DVP524297:DVP524326 EFL524297:EFL524326 EPH524297:EPH524326 EZD524297:EZD524326 FIZ524297:FIZ524326 FSV524297:FSV524326 GCR524297:GCR524326 GMN524297:GMN524326 GWJ524297:GWJ524326 HGF524297:HGF524326 HQB524297:HQB524326 HZX524297:HZX524326 IJT524297:IJT524326 ITP524297:ITP524326 JDL524297:JDL524326 JNH524297:JNH524326 JXD524297:JXD524326 KGZ524297:KGZ524326 KQV524297:KQV524326 LAR524297:LAR524326 LKN524297:LKN524326 LUJ524297:LUJ524326 MEF524297:MEF524326 MOB524297:MOB524326 MXX524297:MXX524326 NHT524297:NHT524326 NRP524297:NRP524326 OBL524297:OBL524326 OLH524297:OLH524326 OVD524297:OVD524326 PEZ524297:PEZ524326 POV524297:POV524326 PYR524297:PYR524326 QIN524297:QIN524326 QSJ524297:QSJ524326 RCF524297:RCF524326 RMB524297:RMB524326 RVX524297:RVX524326 SFT524297:SFT524326 SPP524297:SPP524326 SZL524297:SZL524326 TJH524297:TJH524326 TTD524297:TTD524326 UCZ524297:UCZ524326 UMV524297:UMV524326 UWR524297:UWR524326 VGN524297:VGN524326 VQJ524297:VQJ524326 WAF524297:WAF524326 WKB524297:WKB524326 WTX524297:WTX524326 C589833:C589862 HL589833:HL589862 RH589833:RH589862 ABD589833:ABD589862 AKZ589833:AKZ589862 AUV589833:AUV589862 BER589833:BER589862 BON589833:BON589862 BYJ589833:BYJ589862 CIF589833:CIF589862 CSB589833:CSB589862 DBX589833:DBX589862 DLT589833:DLT589862 DVP589833:DVP589862 EFL589833:EFL589862 EPH589833:EPH589862 EZD589833:EZD589862 FIZ589833:FIZ589862 FSV589833:FSV589862 GCR589833:GCR589862 GMN589833:GMN589862 GWJ589833:GWJ589862 HGF589833:HGF589862 HQB589833:HQB589862 HZX589833:HZX589862 IJT589833:IJT589862 ITP589833:ITP589862 JDL589833:JDL589862 JNH589833:JNH589862 JXD589833:JXD589862 KGZ589833:KGZ589862 KQV589833:KQV589862 LAR589833:LAR589862 LKN589833:LKN589862 LUJ589833:LUJ589862 MEF589833:MEF589862 MOB589833:MOB589862 MXX589833:MXX589862 NHT589833:NHT589862 NRP589833:NRP589862 OBL589833:OBL589862 OLH589833:OLH589862 OVD589833:OVD589862 PEZ589833:PEZ589862 POV589833:POV589862 PYR589833:PYR589862 QIN589833:QIN589862 QSJ589833:QSJ589862 RCF589833:RCF589862 RMB589833:RMB589862 RVX589833:RVX589862 SFT589833:SFT589862 SPP589833:SPP589862 SZL589833:SZL589862 TJH589833:TJH589862 TTD589833:TTD589862 UCZ589833:UCZ589862 UMV589833:UMV589862 UWR589833:UWR589862 VGN589833:VGN589862 VQJ589833:VQJ589862 WAF589833:WAF589862 WKB589833:WKB589862 WTX589833:WTX589862 C655369:C655398 HL655369:HL655398 RH655369:RH655398 ABD655369:ABD655398 AKZ655369:AKZ655398 AUV655369:AUV655398 BER655369:BER655398 BON655369:BON655398 BYJ655369:BYJ655398 CIF655369:CIF655398 CSB655369:CSB655398 DBX655369:DBX655398 DLT655369:DLT655398 DVP655369:DVP655398 EFL655369:EFL655398 EPH655369:EPH655398 EZD655369:EZD655398 FIZ655369:FIZ655398 FSV655369:FSV655398 GCR655369:GCR655398 GMN655369:GMN655398 GWJ655369:GWJ655398 HGF655369:HGF655398 HQB655369:HQB655398 HZX655369:HZX655398 IJT655369:IJT655398 ITP655369:ITP655398 JDL655369:JDL655398 JNH655369:JNH655398 JXD655369:JXD655398 KGZ655369:KGZ655398 KQV655369:KQV655398 LAR655369:LAR655398 LKN655369:LKN655398 LUJ655369:LUJ655398 MEF655369:MEF655398 MOB655369:MOB655398 MXX655369:MXX655398 NHT655369:NHT655398 NRP655369:NRP655398 OBL655369:OBL655398 OLH655369:OLH655398 OVD655369:OVD655398 PEZ655369:PEZ655398 POV655369:POV655398 PYR655369:PYR655398 QIN655369:QIN655398 QSJ655369:QSJ655398 RCF655369:RCF655398 RMB655369:RMB655398 RVX655369:RVX655398 SFT655369:SFT655398 SPP655369:SPP655398 SZL655369:SZL655398 TJH655369:TJH655398 TTD655369:TTD655398 UCZ655369:UCZ655398 UMV655369:UMV655398 UWR655369:UWR655398 VGN655369:VGN655398 VQJ655369:VQJ655398 WAF655369:WAF655398 WKB655369:WKB655398 WTX655369:WTX655398 C720905:C720934 HL720905:HL720934 RH720905:RH720934 ABD720905:ABD720934 AKZ720905:AKZ720934 AUV720905:AUV720934 BER720905:BER720934 BON720905:BON720934 BYJ720905:BYJ720934 CIF720905:CIF720934 CSB720905:CSB720934 DBX720905:DBX720934 DLT720905:DLT720934 DVP720905:DVP720934 EFL720905:EFL720934 EPH720905:EPH720934 EZD720905:EZD720934 FIZ720905:FIZ720934 FSV720905:FSV720934 GCR720905:GCR720934 GMN720905:GMN720934 GWJ720905:GWJ720934 HGF720905:HGF720934 HQB720905:HQB720934 HZX720905:HZX720934 IJT720905:IJT720934 ITP720905:ITP720934 JDL720905:JDL720934 JNH720905:JNH720934 JXD720905:JXD720934 KGZ720905:KGZ720934 KQV720905:KQV720934 LAR720905:LAR720934 LKN720905:LKN720934 LUJ720905:LUJ720934 MEF720905:MEF720934 MOB720905:MOB720934 MXX720905:MXX720934 NHT720905:NHT720934 NRP720905:NRP720934 OBL720905:OBL720934 OLH720905:OLH720934 OVD720905:OVD720934 PEZ720905:PEZ720934 POV720905:POV720934 PYR720905:PYR720934 QIN720905:QIN720934 QSJ720905:QSJ720934 RCF720905:RCF720934 RMB720905:RMB720934 RVX720905:RVX720934 SFT720905:SFT720934 SPP720905:SPP720934 SZL720905:SZL720934 TJH720905:TJH720934 TTD720905:TTD720934 UCZ720905:UCZ720934 UMV720905:UMV720934 UWR720905:UWR720934 VGN720905:VGN720934 VQJ720905:VQJ720934 WAF720905:WAF720934 WKB720905:WKB720934 WTX720905:WTX720934 C786441:C786470 HL786441:HL786470 RH786441:RH786470 ABD786441:ABD786470 AKZ786441:AKZ786470 AUV786441:AUV786470 BER786441:BER786470 BON786441:BON786470 BYJ786441:BYJ786470 CIF786441:CIF786470 CSB786441:CSB786470 DBX786441:DBX786470 DLT786441:DLT786470 DVP786441:DVP786470 EFL786441:EFL786470 EPH786441:EPH786470 EZD786441:EZD786470 FIZ786441:FIZ786470 FSV786441:FSV786470 GCR786441:GCR786470 GMN786441:GMN786470 GWJ786441:GWJ786470 HGF786441:HGF786470 HQB786441:HQB786470 HZX786441:HZX786470 IJT786441:IJT786470 ITP786441:ITP786470 JDL786441:JDL786470 JNH786441:JNH786470 JXD786441:JXD786470 KGZ786441:KGZ786470 KQV786441:KQV786470 LAR786441:LAR786470 LKN786441:LKN786470 LUJ786441:LUJ786470 MEF786441:MEF786470 MOB786441:MOB786470 MXX786441:MXX786470 NHT786441:NHT786470 NRP786441:NRP786470 OBL786441:OBL786470 OLH786441:OLH786470 OVD786441:OVD786470 PEZ786441:PEZ786470 POV786441:POV786470 PYR786441:PYR786470 QIN786441:QIN786470 QSJ786441:QSJ786470 RCF786441:RCF786470 RMB786441:RMB786470 RVX786441:RVX786470 SFT786441:SFT786470 SPP786441:SPP786470 SZL786441:SZL786470 TJH786441:TJH786470 TTD786441:TTD786470 UCZ786441:UCZ786470 UMV786441:UMV786470 UWR786441:UWR786470 VGN786441:VGN786470 VQJ786441:VQJ786470 WAF786441:WAF786470 WKB786441:WKB786470 WTX786441:WTX786470 C851977:C852006 HL851977:HL852006 RH851977:RH852006 ABD851977:ABD852006 AKZ851977:AKZ852006 AUV851977:AUV852006 BER851977:BER852006 BON851977:BON852006 BYJ851977:BYJ852006 CIF851977:CIF852006 CSB851977:CSB852006 DBX851977:DBX852006 DLT851977:DLT852006 DVP851977:DVP852006 EFL851977:EFL852006 EPH851977:EPH852006 EZD851977:EZD852006 FIZ851977:FIZ852006 FSV851977:FSV852006 GCR851977:GCR852006 GMN851977:GMN852006 GWJ851977:GWJ852006 HGF851977:HGF852006 HQB851977:HQB852006 HZX851977:HZX852006 IJT851977:IJT852006 ITP851977:ITP852006 JDL851977:JDL852006 JNH851977:JNH852006 JXD851977:JXD852006 KGZ851977:KGZ852006 KQV851977:KQV852006 LAR851977:LAR852006 LKN851977:LKN852006 LUJ851977:LUJ852006 MEF851977:MEF852006 MOB851977:MOB852006 MXX851977:MXX852006 NHT851977:NHT852006 NRP851977:NRP852006 OBL851977:OBL852006 OLH851977:OLH852006 OVD851977:OVD852006 PEZ851977:PEZ852006 POV851977:POV852006 PYR851977:PYR852006 QIN851977:QIN852006 QSJ851977:QSJ852006 RCF851977:RCF852006 RMB851977:RMB852006 RVX851977:RVX852006 SFT851977:SFT852006 SPP851977:SPP852006 SZL851977:SZL852006 TJH851977:TJH852006 TTD851977:TTD852006 UCZ851977:UCZ852006 UMV851977:UMV852006 UWR851977:UWR852006 VGN851977:VGN852006 VQJ851977:VQJ852006 WAF851977:WAF852006 WKB851977:WKB852006 WTX851977:WTX852006 C917513:C917542 HL917513:HL917542 RH917513:RH917542 ABD917513:ABD917542 AKZ917513:AKZ917542 AUV917513:AUV917542 BER917513:BER917542 BON917513:BON917542 BYJ917513:BYJ917542 CIF917513:CIF917542 CSB917513:CSB917542 DBX917513:DBX917542 DLT917513:DLT917542 DVP917513:DVP917542 EFL917513:EFL917542 EPH917513:EPH917542 EZD917513:EZD917542 FIZ917513:FIZ917542 FSV917513:FSV917542 GCR917513:GCR917542 GMN917513:GMN917542 GWJ917513:GWJ917542 HGF917513:HGF917542 HQB917513:HQB917542 HZX917513:HZX917542 IJT917513:IJT917542 ITP917513:ITP917542 JDL917513:JDL917542 JNH917513:JNH917542 JXD917513:JXD917542 KGZ917513:KGZ917542 KQV917513:KQV917542 LAR917513:LAR917542 LKN917513:LKN917542 LUJ917513:LUJ917542 MEF917513:MEF917542 MOB917513:MOB917542 MXX917513:MXX917542 NHT917513:NHT917542 NRP917513:NRP917542 OBL917513:OBL917542 OLH917513:OLH917542 OVD917513:OVD917542 PEZ917513:PEZ917542 POV917513:POV917542 PYR917513:PYR917542 QIN917513:QIN917542 QSJ917513:QSJ917542 RCF917513:RCF917542 RMB917513:RMB917542 RVX917513:RVX917542 SFT917513:SFT917542 SPP917513:SPP917542 SZL917513:SZL917542 TJH917513:TJH917542 TTD917513:TTD917542 UCZ917513:UCZ917542 UMV917513:UMV917542 UWR917513:UWR917542 VGN917513:VGN917542 VQJ917513:VQJ917542 WAF917513:WAF917542 WKB917513:WKB917542 WTX917513:WTX917542 C983049:C983078 HL983049:HL983078 RH983049:RH983078 ABD983049:ABD983078 AKZ983049:AKZ983078 AUV983049:AUV983078 BER983049:BER983078 BON983049:BON983078 BYJ983049:BYJ983078 CIF983049:CIF983078 CSB983049:CSB983078 DBX983049:DBX983078 DLT983049:DLT983078 DVP983049:DVP983078 EFL983049:EFL983078 EPH983049:EPH983078 EZD983049:EZD983078 FIZ983049:FIZ983078 FSV983049:FSV983078 GCR983049:GCR983078 GMN983049:GMN983078 GWJ983049:GWJ983078 HGF983049:HGF983078 HQB983049:HQB983078 HZX983049:HZX983078 IJT983049:IJT983078 ITP983049:ITP983078 JDL983049:JDL983078 JNH983049:JNH983078 JXD983049:JXD983078 KGZ983049:KGZ983078 KQV983049:KQV983078 LAR983049:LAR983078 LKN983049:LKN983078 LUJ983049:LUJ983078 MEF983049:MEF983078 MOB983049:MOB983078 MXX983049:MXX983078 NHT983049:NHT983078 NRP983049:NRP983078 OBL983049:OBL983078 OLH983049:OLH983078 OVD983049:OVD983078 PEZ983049:PEZ983078 POV983049:POV983078 PYR983049:PYR983078 QIN983049:QIN983078 QSJ983049:QSJ983078 RCF983049:RCF983078 RMB983049:RMB983078 RVX983049:RVX983078 SFT983049:SFT983078 SPP983049:SPP983078 SZL983049:SZL983078 TJH983049:TJH983078 TTD983049:TTD983078 UCZ983049:UCZ983078 UMV983049:UMV983078 UWR983049:UWR983078 VGN983049:VGN983078 VQJ983049:VQJ983078 WAF983049:WAF983078 WKB983049:WKB983078 C22:C51" xr:uid="{919803AF-B74B-45E7-A206-ADCA41AA8FAE}">
      <formula1>39814</formula1>
    </dataValidation>
    <dataValidation type="time" operator="greaterThanOrEqual" allowBlank="1" showInputMessage="1" showErrorMessage="1" errorTitle="Chyba v čase" error="Zadajte čas vo formáte (hh:mm)" sqref="WTY983049:WTZ983078 HM22:HN51 RI22:RJ51 ABE22:ABF51 ALA22:ALB51 AUW22:AUX51 BES22:BET51 BOO22:BOP51 BYK22:BYL51 CIG22:CIH51 CSC22:CSD51 DBY22:DBZ51 DLU22:DLV51 DVQ22:DVR51 EFM22:EFN51 EPI22:EPJ51 EZE22:EZF51 FJA22:FJB51 FSW22:FSX51 GCS22:GCT51 GMO22:GMP51 GWK22:GWL51 HGG22:HGH51 HQC22:HQD51 HZY22:HZZ51 IJU22:IJV51 ITQ22:ITR51 JDM22:JDN51 JNI22:JNJ51 JXE22:JXF51 KHA22:KHB51 KQW22:KQX51 LAS22:LAT51 LKO22:LKP51 LUK22:LUL51 MEG22:MEH51 MOC22:MOD51 MXY22:MXZ51 NHU22:NHV51 NRQ22:NRR51 OBM22:OBN51 OLI22:OLJ51 OVE22:OVF51 PFA22:PFB51 POW22:POX51 PYS22:PYT51 QIO22:QIP51 QSK22:QSL51 RCG22:RCH51 RMC22:RMD51 RVY22:RVZ51 SFU22:SFV51 SPQ22:SPR51 SZM22:SZN51 TJI22:TJJ51 TTE22:TTF51 UDA22:UDB51 UMW22:UMX51 UWS22:UWT51 VGO22:VGP51 VQK22:VQL51 WAG22:WAH51 WKC22:WKD51 WTY22:WTZ51 D65545:E65574 HM65545:HN65574 RI65545:RJ65574 ABE65545:ABF65574 ALA65545:ALB65574 AUW65545:AUX65574 BES65545:BET65574 BOO65545:BOP65574 BYK65545:BYL65574 CIG65545:CIH65574 CSC65545:CSD65574 DBY65545:DBZ65574 DLU65545:DLV65574 DVQ65545:DVR65574 EFM65545:EFN65574 EPI65545:EPJ65574 EZE65545:EZF65574 FJA65545:FJB65574 FSW65545:FSX65574 GCS65545:GCT65574 GMO65545:GMP65574 GWK65545:GWL65574 HGG65545:HGH65574 HQC65545:HQD65574 HZY65545:HZZ65574 IJU65545:IJV65574 ITQ65545:ITR65574 JDM65545:JDN65574 JNI65545:JNJ65574 JXE65545:JXF65574 KHA65545:KHB65574 KQW65545:KQX65574 LAS65545:LAT65574 LKO65545:LKP65574 LUK65545:LUL65574 MEG65545:MEH65574 MOC65545:MOD65574 MXY65545:MXZ65574 NHU65545:NHV65574 NRQ65545:NRR65574 OBM65545:OBN65574 OLI65545:OLJ65574 OVE65545:OVF65574 PFA65545:PFB65574 POW65545:POX65574 PYS65545:PYT65574 QIO65545:QIP65574 QSK65545:QSL65574 RCG65545:RCH65574 RMC65545:RMD65574 RVY65545:RVZ65574 SFU65545:SFV65574 SPQ65545:SPR65574 SZM65545:SZN65574 TJI65545:TJJ65574 TTE65545:TTF65574 UDA65545:UDB65574 UMW65545:UMX65574 UWS65545:UWT65574 VGO65545:VGP65574 VQK65545:VQL65574 WAG65545:WAH65574 WKC65545:WKD65574 WTY65545:WTZ65574 D131081:E131110 HM131081:HN131110 RI131081:RJ131110 ABE131081:ABF131110 ALA131081:ALB131110 AUW131081:AUX131110 BES131081:BET131110 BOO131081:BOP131110 BYK131081:BYL131110 CIG131081:CIH131110 CSC131081:CSD131110 DBY131081:DBZ131110 DLU131081:DLV131110 DVQ131081:DVR131110 EFM131081:EFN131110 EPI131081:EPJ131110 EZE131081:EZF131110 FJA131081:FJB131110 FSW131081:FSX131110 GCS131081:GCT131110 GMO131081:GMP131110 GWK131081:GWL131110 HGG131081:HGH131110 HQC131081:HQD131110 HZY131081:HZZ131110 IJU131081:IJV131110 ITQ131081:ITR131110 JDM131081:JDN131110 JNI131081:JNJ131110 JXE131081:JXF131110 KHA131081:KHB131110 KQW131081:KQX131110 LAS131081:LAT131110 LKO131081:LKP131110 LUK131081:LUL131110 MEG131081:MEH131110 MOC131081:MOD131110 MXY131081:MXZ131110 NHU131081:NHV131110 NRQ131081:NRR131110 OBM131081:OBN131110 OLI131081:OLJ131110 OVE131081:OVF131110 PFA131081:PFB131110 POW131081:POX131110 PYS131081:PYT131110 QIO131081:QIP131110 QSK131081:QSL131110 RCG131081:RCH131110 RMC131081:RMD131110 RVY131081:RVZ131110 SFU131081:SFV131110 SPQ131081:SPR131110 SZM131081:SZN131110 TJI131081:TJJ131110 TTE131081:TTF131110 UDA131081:UDB131110 UMW131081:UMX131110 UWS131081:UWT131110 VGO131081:VGP131110 VQK131081:VQL131110 WAG131081:WAH131110 WKC131081:WKD131110 WTY131081:WTZ131110 D196617:E196646 HM196617:HN196646 RI196617:RJ196646 ABE196617:ABF196646 ALA196617:ALB196646 AUW196617:AUX196646 BES196617:BET196646 BOO196617:BOP196646 BYK196617:BYL196646 CIG196617:CIH196646 CSC196617:CSD196646 DBY196617:DBZ196646 DLU196617:DLV196646 DVQ196617:DVR196646 EFM196617:EFN196646 EPI196617:EPJ196646 EZE196617:EZF196646 FJA196617:FJB196646 FSW196617:FSX196646 GCS196617:GCT196646 GMO196617:GMP196646 GWK196617:GWL196646 HGG196617:HGH196646 HQC196617:HQD196646 HZY196617:HZZ196646 IJU196617:IJV196646 ITQ196617:ITR196646 JDM196617:JDN196646 JNI196617:JNJ196646 JXE196617:JXF196646 KHA196617:KHB196646 KQW196617:KQX196646 LAS196617:LAT196646 LKO196617:LKP196646 LUK196617:LUL196646 MEG196617:MEH196646 MOC196617:MOD196646 MXY196617:MXZ196646 NHU196617:NHV196646 NRQ196617:NRR196646 OBM196617:OBN196646 OLI196617:OLJ196646 OVE196617:OVF196646 PFA196617:PFB196646 POW196617:POX196646 PYS196617:PYT196646 QIO196617:QIP196646 QSK196617:QSL196646 RCG196617:RCH196646 RMC196617:RMD196646 RVY196617:RVZ196646 SFU196617:SFV196646 SPQ196617:SPR196646 SZM196617:SZN196646 TJI196617:TJJ196646 TTE196617:TTF196646 UDA196617:UDB196646 UMW196617:UMX196646 UWS196617:UWT196646 VGO196617:VGP196646 VQK196617:VQL196646 WAG196617:WAH196646 WKC196617:WKD196646 WTY196617:WTZ196646 D262153:E262182 HM262153:HN262182 RI262153:RJ262182 ABE262153:ABF262182 ALA262153:ALB262182 AUW262153:AUX262182 BES262153:BET262182 BOO262153:BOP262182 BYK262153:BYL262182 CIG262153:CIH262182 CSC262153:CSD262182 DBY262153:DBZ262182 DLU262153:DLV262182 DVQ262153:DVR262182 EFM262153:EFN262182 EPI262153:EPJ262182 EZE262153:EZF262182 FJA262153:FJB262182 FSW262153:FSX262182 GCS262153:GCT262182 GMO262153:GMP262182 GWK262153:GWL262182 HGG262153:HGH262182 HQC262153:HQD262182 HZY262153:HZZ262182 IJU262153:IJV262182 ITQ262153:ITR262182 JDM262153:JDN262182 JNI262153:JNJ262182 JXE262153:JXF262182 KHA262153:KHB262182 KQW262153:KQX262182 LAS262153:LAT262182 LKO262153:LKP262182 LUK262153:LUL262182 MEG262153:MEH262182 MOC262153:MOD262182 MXY262153:MXZ262182 NHU262153:NHV262182 NRQ262153:NRR262182 OBM262153:OBN262182 OLI262153:OLJ262182 OVE262153:OVF262182 PFA262153:PFB262182 POW262153:POX262182 PYS262153:PYT262182 QIO262153:QIP262182 QSK262153:QSL262182 RCG262153:RCH262182 RMC262153:RMD262182 RVY262153:RVZ262182 SFU262153:SFV262182 SPQ262153:SPR262182 SZM262153:SZN262182 TJI262153:TJJ262182 TTE262153:TTF262182 UDA262153:UDB262182 UMW262153:UMX262182 UWS262153:UWT262182 VGO262153:VGP262182 VQK262153:VQL262182 WAG262153:WAH262182 WKC262153:WKD262182 WTY262153:WTZ262182 D327689:E327718 HM327689:HN327718 RI327689:RJ327718 ABE327689:ABF327718 ALA327689:ALB327718 AUW327689:AUX327718 BES327689:BET327718 BOO327689:BOP327718 BYK327689:BYL327718 CIG327689:CIH327718 CSC327689:CSD327718 DBY327689:DBZ327718 DLU327689:DLV327718 DVQ327689:DVR327718 EFM327689:EFN327718 EPI327689:EPJ327718 EZE327689:EZF327718 FJA327689:FJB327718 FSW327689:FSX327718 GCS327689:GCT327718 GMO327689:GMP327718 GWK327689:GWL327718 HGG327689:HGH327718 HQC327689:HQD327718 HZY327689:HZZ327718 IJU327689:IJV327718 ITQ327689:ITR327718 JDM327689:JDN327718 JNI327689:JNJ327718 JXE327689:JXF327718 KHA327689:KHB327718 KQW327689:KQX327718 LAS327689:LAT327718 LKO327689:LKP327718 LUK327689:LUL327718 MEG327689:MEH327718 MOC327689:MOD327718 MXY327689:MXZ327718 NHU327689:NHV327718 NRQ327689:NRR327718 OBM327689:OBN327718 OLI327689:OLJ327718 OVE327689:OVF327718 PFA327689:PFB327718 POW327689:POX327718 PYS327689:PYT327718 QIO327689:QIP327718 QSK327689:QSL327718 RCG327689:RCH327718 RMC327689:RMD327718 RVY327689:RVZ327718 SFU327689:SFV327718 SPQ327689:SPR327718 SZM327689:SZN327718 TJI327689:TJJ327718 TTE327689:TTF327718 UDA327689:UDB327718 UMW327689:UMX327718 UWS327689:UWT327718 VGO327689:VGP327718 VQK327689:VQL327718 WAG327689:WAH327718 WKC327689:WKD327718 WTY327689:WTZ327718 D393225:E393254 HM393225:HN393254 RI393225:RJ393254 ABE393225:ABF393254 ALA393225:ALB393254 AUW393225:AUX393254 BES393225:BET393254 BOO393225:BOP393254 BYK393225:BYL393254 CIG393225:CIH393254 CSC393225:CSD393254 DBY393225:DBZ393254 DLU393225:DLV393254 DVQ393225:DVR393254 EFM393225:EFN393254 EPI393225:EPJ393254 EZE393225:EZF393254 FJA393225:FJB393254 FSW393225:FSX393254 GCS393225:GCT393254 GMO393225:GMP393254 GWK393225:GWL393254 HGG393225:HGH393254 HQC393225:HQD393254 HZY393225:HZZ393254 IJU393225:IJV393254 ITQ393225:ITR393254 JDM393225:JDN393254 JNI393225:JNJ393254 JXE393225:JXF393254 KHA393225:KHB393254 KQW393225:KQX393254 LAS393225:LAT393254 LKO393225:LKP393254 LUK393225:LUL393254 MEG393225:MEH393254 MOC393225:MOD393254 MXY393225:MXZ393254 NHU393225:NHV393254 NRQ393225:NRR393254 OBM393225:OBN393254 OLI393225:OLJ393254 OVE393225:OVF393254 PFA393225:PFB393254 POW393225:POX393254 PYS393225:PYT393254 QIO393225:QIP393254 QSK393225:QSL393254 RCG393225:RCH393254 RMC393225:RMD393254 RVY393225:RVZ393254 SFU393225:SFV393254 SPQ393225:SPR393254 SZM393225:SZN393254 TJI393225:TJJ393254 TTE393225:TTF393254 UDA393225:UDB393254 UMW393225:UMX393254 UWS393225:UWT393254 VGO393225:VGP393254 VQK393225:VQL393254 WAG393225:WAH393254 WKC393225:WKD393254 WTY393225:WTZ393254 D458761:E458790 HM458761:HN458790 RI458761:RJ458790 ABE458761:ABF458790 ALA458761:ALB458790 AUW458761:AUX458790 BES458761:BET458790 BOO458761:BOP458790 BYK458761:BYL458790 CIG458761:CIH458790 CSC458761:CSD458790 DBY458761:DBZ458790 DLU458761:DLV458790 DVQ458761:DVR458790 EFM458761:EFN458790 EPI458761:EPJ458790 EZE458761:EZF458790 FJA458761:FJB458790 FSW458761:FSX458790 GCS458761:GCT458790 GMO458761:GMP458790 GWK458761:GWL458790 HGG458761:HGH458790 HQC458761:HQD458790 HZY458761:HZZ458790 IJU458761:IJV458790 ITQ458761:ITR458790 JDM458761:JDN458790 JNI458761:JNJ458790 JXE458761:JXF458790 KHA458761:KHB458790 KQW458761:KQX458790 LAS458761:LAT458790 LKO458761:LKP458790 LUK458761:LUL458790 MEG458761:MEH458790 MOC458761:MOD458790 MXY458761:MXZ458790 NHU458761:NHV458790 NRQ458761:NRR458790 OBM458761:OBN458790 OLI458761:OLJ458790 OVE458761:OVF458790 PFA458761:PFB458790 POW458761:POX458790 PYS458761:PYT458790 QIO458761:QIP458790 QSK458761:QSL458790 RCG458761:RCH458790 RMC458761:RMD458790 RVY458761:RVZ458790 SFU458761:SFV458790 SPQ458761:SPR458790 SZM458761:SZN458790 TJI458761:TJJ458790 TTE458761:TTF458790 UDA458761:UDB458790 UMW458761:UMX458790 UWS458761:UWT458790 VGO458761:VGP458790 VQK458761:VQL458790 WAG458761:WAH458790 WKC458761:WKD458790 WTY458761:WTZ458790 D524297:E524326 HM524297:HN524326 RI524297:RJ524326 ABE524297:ABF524326 ALA524297:ALB524326 AUW524297:AUX524326 BES524297:BET524326 BOO524297:BOP524326 BYK524297:BYL524326 CIG524297:CIH524326 CSC524297:CSD524326 DBY524297:DBZ524326 DLU524297:DLV524326 DVQ524297:DVR524326 EFM524297:EFN524326 EPI524297:EPJ524326 EZE524297:EZF524326 FJA524297:FJB524326 FSW524297:FSX524326 GCS524297:GCT524326 GMO524297:GMP524326 GWK524297:GWL524326 HGG524297:HGH524326 HQC524297:HQD524326 HZY524297:HZZ524326 IJU524297:IJV524326 ITQ524297:ITR524326 JDM524297:JDN524326 JNI524297:JNJ524326 JXE524297:JXF524326 KHA524297:KHB524326 KQW524297:KQX524326 LAS524297:LAT524326 LKO524297:LKP524326 LUK524297:LUL524326 MEG524297:MEH524326 MOC524297:MOD524326 MXY524297:MXZ524326 NHU524297:NHV524326 NRQ524297:NRR524326 OBM524297:OBN524326 OLI524297:OLJ524326 OVE524297:OVF524326 PFA524297:PFB524326 POW524297:POX524326 PYS524297:PYT524326 QIO524297:QIP524326 QSK524297:QSL524326 RCG524297:RCH524326 RMC524297:RMD524326 RVY524297:RVZ524326 SFU524297:SFV524326 SPQ524297:SPR524326 SZM524297:SZN524326 TJI524297:TJJ524326 TTE524297:TTF524326 UDA524297:UDB524326 UMW524297:UMX524326 UWS524297:UWT524326 VGO524297:VGP524326 VQK524297:VQL524326 WAG524297:WAH524326 WKC524297:WKD524326 WTY524297:WTZ524326 D589833:E589862 HM589833:HN589862 RI589833:RJ589862 ABE589833:ABF589862 ALA589833:ALB589862 AUW589833:AUX589862 BES589833:BET589862 BOO589833:BOP589862 BYK589833:BYL589862 CIG589833:CIH589862 CSC589833:CSD589862 DBY589833:DBZ589862 DLU589833:DLV589862 DVQ589833:DVR589862 EFM589833:EFN589862 EPI589833:EPJ589862 EZE589833:EZF589862 FJA589833:FJB589862 FSW589833:FSX589862 GCS589833:GCT589862 GMO589833:GMP589862 GWK589833:GWL589862 HGG589833:HGH589862 HQC589833:HQD589862 HZY589833:HZZ589862 IJU589833:IJV589862 ITQ589833:ITR589862 JDM589833:JDN589862 JNI589833:JNJ589862 JXE589833:JXF589862 KHA589833:KHB589862 KQW589833:KQX589862 LAS589833:LAT589862 LKO589833:LKP589862 LUK589833:LUL589862 MEG589833:MEH589862 MOC589833:MOD589862 MXY589833:MXZ589862 NHU589833:NHV589862 NRQ589833:NRR589862 OBM589833:OBN589862 OLI589833:OLJ589862 OVE589833:OVF589862 PFA589833:PFB589862 POW589833:POX589862 PYS589833:PYT589862 QIO589833:QIP589862 QSK589833:QSL589862 RCG589833:RCH589862 RMC589833:RMD589862 RVY589833:RVZ589862 SFU589833:SFV589862 SPQ589833:SPR589862 SZM589833:SZN589862 TJI589833:TJJ589862 TTE589833:TTF589862 UDA589833:UDB589862 UMW589833:UMX589862 UWS589833:UWT589862 VGO589833:VGP589862 VQK589833:VQL589862 WAG589833:WAH589862 WKC589833:WKD589862 WTY589833:WTZ589862 D655369:E655398 HM655369:HN655398 RI655369:RJ655398 ABE655369:ABF655398 ALA655369:ALB655398 AUW655369:AUX655398 BES655369:BET655398 BOO655369:BOP655398 BYK655369:BYL655398 CIG655369:CIH655398 CSC655369:CSD655398 DBY655369:DBZ655398 DLU655369:DLV655398 DVQ655369:DVR655398 EFM655369:EFN655398 EPI655369:EPJ655398 EZE655369:EZF655398 FJA655369:FJB655398 FSW655369:FSX655398 GCS655369:GCT655398 GMO655369:GMP655398 GWK655369:GWL655398 HGG655369:HGH655398 HQC655369:HQD655398 HZY655369:HZZ655398 IJU655369:IJV655398 ITQ655369:ITR655398 JDM655369:JDN655398 JNI655369:JNJ655398 JXE655369:JXF655398 KHA655369:KHB655398 KQW655369:KQX655398 LAS655369:LAT655398 LKO655369:LKP655398 LUK655369:LUL655398 MEG655369:MEH655398 MOC655369:MOD655398 MXY655369:MXZ655398 NHU655369:NHV655398 NRQ655369:NRR655398 OBM655369:OBN655398 OLI655369:OLJ655398 OVE655369:OVF655398 PFA655369:PFB655398 POW655369:POX655398 PYS655369:PYT655398 QIO655369:QIP655398 QSK655369:QSL655398 RCG655369:RCH655398 RMC655369:RMD655398 RVY655369:RVZ655398 SFU655369:SFV655398 SPQ655369:SPR655398 SZM655369:SZN655398 TJI655369:TJJ655398 TTE655369:TTF655398 UDA655369:UDB655398 UMW655369:UMX655398 UWS655369:UWT655398 VGO655369:VGP655398 VQK655369:VQL655398 WAG655369:WAH655398 WKC655369:WKD655398 WTY655369:WTZ655398 D720905:E720934 HM720905:HN720934 RI720905:RJ720934 ABE720905:ABF720934 ALA720905:ALB720934 AUW720905:AUX720934 BES720905:BET720934 BOO720905:BOP720934 BYK720905:BYL720934 CIG720905:CIH720934 CSC720905:CSD720934 DBY720905:DBZ720934 DLU720905:DLV720934 DVQ720905:DVR720934 EFM720905:EFN720934 EPI720905:EPJ720934 EZE720905:EZF720934 FJA720905:FJB720934 FSW720905:FSX720934 GCS720905:GCT720934 GMO720905:GMP720934 GWK720905:GWL720934 HGG720905:HGH720934 HQC720905:HQD720934 HZY720905:HZZ720934 IJU720905:IJV720934 ITQ720905:ITR720934 JDM720905:JDN720934 JNI720905:JNJ720934 JXE720905:JXF720934 KHA720905:KHB720934 KQW720905:KQX720934 LAS720905:LAT720934 LKO720905:LKP720934 LUK720905:LUL720934 MEG720905:MEH720934 MOC720905:MOD720934 MXY720905:MXZ720934 NHU720905:NHV720934 NRQ720905:NRR720934 OBM720905:OBN720934 OLI720905:OLJ720934 OVE720905:OVF720934 PFA720905:PFB720934 POW720905:POX720934 PYS720905:PYT720934 QIO720905:QIP720934 QSK720905:QSL720934 RCG720905:RCH720934 RMC720905:RMD720934 RVY720905:RVZ720934 SFU720905:SFV720934 SPQ720905:SPR720934 SZM720905:SZN720934 TJI720905:TJJ720934 TTE720905:TTF720934 UDA720905:UDB720934 UMW720905:UMX720934 UWS720905:UWT720934 VGO720905:VGP720934 VQK720905:VQL720934 WAG720905:WAH720934 WKC720905:WKD720934 WTY720905:WTZ720934 D786441:E786470 HM786441:HN786470 RI786441:RJ786470 ABE786441:ABF786470 ALA786441:ALB786470 AUW786441:AUX786470 BES786441:BET786470 BOO786441:BOP786470 BYK786441:BYL786470 CIG786441:CIH786470 CSC786441:CSD786470 DBY786441:DBZ786470 DLU786441:DLV786470 DVQ786441:DVR786470 EFM786441:EFN786470 EPI786441:EPJ786470 EZE786441:EZF786470 FJA786441:FJB786470 FSW786441:FSX786470 GCS786441:GCT786470 GMO786441:GMP786470 GWK786441:GWL786470 HGG786441:HGH786470 HQC786441:HQD786470 HZY786441:HZZ786470 IJU786441:IJV786470 ITQ786441:ITR786470 JDM786441:JDN786470 JNI786441:JNJ786470 JXE786441:JXF786470 KHA786441:KHB786470 KQW786441:KQX786470 LAS786441:LAT786470 LKO786441:LKP786470 LUK786441:LUL786470 MEG786441:MEH786470 MOC786441:MOD786470 MXY786441:MXZ786470 NHU786441:NHV786470 NRQ786441:NRR786470 OBM786441:OBN786470 OLI786441:OLJ786470 OVE786441:OVF786470 PFA786441:PFB786470 POW786441:POX786470 PYS786441:PYT786470 QIO786441:QIP786470 QSK786441:QSL786470 RCG786441:RCH786470 RMC786441:RMD786470 RVY786441:RVZ786470 SFU786441:SFV786470 SPQ786441:SPR786470 SZM786441:SZN786470 TJI786441:TJJ786470 TTE786441:TTF786470 UDA786441:UDB786470 UMW786441:UMX786470 UWS786441:UWT786470 VGO786441:VGP786470 VQK786441:VQL786470 WAG786441:WAH786470 WKC786441:WKD786470 WTY786441:WTZ786470 D851977:E852006 HM851977:HN852006 RI851977:RJ852006 ABE851977:ABF852006 ALA851977:ALB852006 AUW851977:AUX852006 BES851977:BET852006 BOO851977:BOP852006 BYK851977:BYL852006 CIG851977:CIH852006 CSC851977:CSD852006 DBY851977:DBZ852006 DLU851977:DLV852006 DVQ851977:DVR852006 EFM851977:EFN852006 EPI851977:EPJ852006 EZE851977:EZF852006 FJA851977:FJB852006 FSW851977:FSX852006 GCS851977:GCT852006 GMO851977:GMP852006 GWK851977:GWL852006 HGG851977:HGH852006 HQC851977:HQD852006 HZY851977:HZZ852006 IJU851977:IJV852006 ITQ851977:ITR852006 JDM851977:JDN852006 JNI851977:JNJ852006 JXE851977:JXF852006 KHA851977:KHB852006 KQW851977:KQX852006 LAS851977:LAT852006 LKO851977:LKP852006 LUK851977:LUL852006 MEG851977:MEH852006 MOC851977:MOD852006 MXY851977:MXZ852006 NHU851977:NHV852006 NRQ851977:NRR852006 OBM851977:OBN852006 OLI851977:OLJ852006 OVE851977:OVF852006 PFA851977:PFB852006 POW851977:POX852006 PYS851977:PYT852006 QIO851977:QIP852006 QSK851977:QSL852006 RCG851977:RCH852006 RMC851977:RMD852006 RVY851977:RVZ852006 SFU851977:SFV852006 SPQ851977:SPR852006 SZM851977:SZN852006 TJI851977:TJJ852006 TTE851977:TTF852006 UDA851977:UDB852006 UMW851977:UMX852006 UWS851977:UWT852006 VGO851977:VGP852006 VQK851977:VQL852006 WAG851977:WAH852006 WKC851977:WKD852006 WTY851977:WTZ852006 D917513:E917542 HM917513:HN917542 RI917513:RJ917542 ABE917513:ABF917542 ALA917513:ALB917542 AUW917513:AUX917542 BES917513:BET917542 BOO917513:BOP917542 BYK917513:BYL917542 CIG917513:CIH917542 CSC917513:CSD917542 DBY917513:DBZ917542 DLU917513:DLV917542 DVQ917513:DVR917542 EFM917513:EFN917542 EPI917513:EPJ917542 EZE917513:EZF917542 FJA917513:FJB917542 FSW917513:FSX917542 GCS917513:GCT917542 GMO917513:GMP917542 GWK917513:GWL917542 HGG917513:HGH917542 HQC917513:HQD917542 HZY917513:HZZ917542 IJU917513:IJV917542 ITQ917513:ITR917542 JDM917513:JDN917542 JNI917513:JNJ917542 JXE917513:JXF917542 KHA917513:KHB917542 KQW917513:KQX917542 LAS917513:LAT917542 LKO917513:LKP917542 LUK917513:LUL917542 MEG917513:MEH917542 MOC917513:MOD917542 MXY917513:MXZ917542 NHU917513:NHV917542 NRQ917513:NRR917542 OBM917513:OBN917542 OLI917513:OLJ917542 OVE917513:OVF917542 PFA917513:PFB917542 POW917513:POX917542 PYS917513:PYT917542 QIO917513:QIP917542 QSK917513:QSL917542 RCG917513:RCH917542 RMC917513:RMD917542 RVY917513:RVZ917542 SFU917513:SFV917542 SPQ917513:SPR917542 SZM917513:SZN917542 TJI917513:TJJ917542 TTE917513:TTF917542 UDA917513:UDB917542 UMW917513:UMX917542 UWS917513:UWT917542 VGO917513:VGP917542 VQK917513:VQL917542 WAG917513:WAH917542 WKC917513:WKD917542 WTY917513:WTZ917542 D983049:E983078 HM983049:HN983078 RI983049:RJ983078 ABE983049:ABF983078 ALA983049:ALB983078 AUW983049:AUX983078 BES983049:BET983078 BOO983049:BOP983078 BYK983049:BYL983078 CIG983049:CIH983078 CSC983049:CSD983078 DBY983049:DBZ983078 DLU983049:DLV983078 DVQ983049:DVR983078 EFM983049:EFN983078 EPI983049:EPJ983078 EZE983049:EZF983078 FJA983049:FJB983078 FSW983049:FSX983078 GCS983049:GCT983078 GMO983049:GMP983078 GWK983049:GWL983078 HGG983049:HGH983078 HQC983049:HQD983078 HZY983049:HZZ983078 IJU983049:IJV983078 ITQ983049:ITR983078 JDM983049:JDN983078 JNI983049:JNJ983078 JXE983049:JXF983078 KHA983049:KHB983078 KQW983049:KQX983078 LAS983049:LAT983078 LKO983049:LKP983078 LUK983049:LUL983078 MEG983049:MEH983078 MOC983049:MOD983078 MXY983049:MXZ983078 NHU983049:NHV983078 NRQ983049:NRR983078 OBM983049:OBN983078 OLI983049:OLJ983078 OVE983049:OVF983078 PFA983049:PFB983078 POW983049:POX983078 PYS983049:PYT983078 QIO983049:QIP983078 QSK983049:QSL983078 RCG983049:RCH983078 RMC983049:RMD983078 RVY983049:RVZ983078 SFU983049:SFV983078 SPQ983049:SPR983078 SZM983049:SZN983078 TJI983049:TJJ983078 TTE983049:TTF983078 UDA983049:UDB983078 UMW983049:UMX983078 UWS983049:UWT983078 VGO983049:VGP983078 VQK983049:VQL983078 WAG983049:WAH983078 WKC983049:WKD983078 D22:E51" xr:uid="{8ED8C201-FA89-4854-9F42-E5E8A1039C84}">
      <formula1>0</formula1>
    </dataValidation>
  </dataValidations>
  <printOptions horizontalCentered="1"/>
  <pageMargins left="0.31496062992125984" right="0.31496062992125984" top="0.35433070866141736" bottom="0.55118110236220474" header="0.31496062992125984" footer="0.31496062992125984"/>
  <pageSetup paperSize="9" scale="63" fitToHeight="10" orientation="portrait" r:id="rId1"/>
  <headerFooter>
    <oddFooter>&amp;RStrana 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CB935DE-82BA-4189-B7C0-BE0D337D76B8}">
          <x14:formula1>
            <xm:f>'pomocný hárok'!$A$1:$A$13</xm:f>
          </x14:formula1>
          <xm:sqref>F4:F16</xm:sqref>
        </x14:dataValidation>
        <x14:dataValidation type="list" allowBlank="1" showInputMessage="1" showErrorMessage="1" xr:uid="{9BFFB6AF-D69C-4A9A-A9E3-1D82B6ED53A9}">
          <x14:formula1>
            <xm:f>'Náhrady INT 2021'!$J$2:$J$11</xm:f>
          </x14:formula1>
          <xm:sqref>J56:J82</xm:sqref>
        </x14:dataValidation>
        <x14:dataValidation type="list" allowBlank="1" showInputMessage="1" showErrorMessage="1" xr:uid="{03C8BA7F-0B9B-4A01-9E18-C4E8F047CA83}">
          <x14:formula1>
            <xm:f>'pomocný hárok'!$A$17:$A$21</xm:f>
          </x14:formula1>
          <xm:sqref>C56:C82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7CE1-E65E-41D1-B2F8-59A4F05535E6}">
  <sheetPr>
    <tabColor rgb="FFFFFF00"/>
    <pageSetUpPr fitToPage="1"/>
  </sheetPr>
  <dimension ref="A1:WWF241"/>
  <sheetViews>
    <sheetView topLeftCell="A30" zoomScale="83" zoomScaleNormal="83" workbookViewId="0">
      <selection activeCell="AC1" sqref="AC1:AC1048576"/>
    </sheetView>
  </sheetViews>
  <sheetFormatPr defaultColWidth="0" defaultRowHeight="15" zeroHeight="1" outlineLevelCol="1"/>
  <cols>
    <col min="1" max="1" width="8.85546875" style="75" customWidth="1"/>
    <col min="2" max="2" width="12.85546875" style="223" customWidth="1"/>
    <col min="3" max="3" width="14.140625" style="223" customWidth="1"/>
    <col min="4" max="6" width="10" style="223" customWidth="1"/>
    <col min="7" max="9" width="8.85546875" style="223" customWidth="1"/>
    <col min="10" max="11" width="15" style="223" customWidth="1"/>
    <col min="12" max="13" width="14.85546875" style="223" customWidth="1"/>
    <col min="14" max="14" width="8.42578125" style="75" customWidth="1"/>
    <col min="15" max="28" width="9.140625" style="75" hidden="1" customWidth="1" outlineLevel="1"/>
    <col min="29" max="29" width="13.85546875" style="75" hidden="1" customWidth="1" collapsed="1"/>
    <col min="30" max="30" width="49.140625" style="75" hidden="1"/>
    <col min="31" max="31" width="44.85546875" style="75" hidden="1"/>
    <col min="32" max="35" width="11.85546875" style="75" hidden="1"/>
    <col min="36" max="36" width="13.5703125" style="75" hidden="1"/>
    <col min="37" max="250" width="9.140625" style="223" hidden="1"/>
    <col min="251" max="251" width="5.140625" style="223" hidden="1"/>
    <col min="252" max="252" width="9.85546875" style="223" hidden="1"/>
    <col min="253" max="255" width="10" style="223" hidden="1"/>
    <col min="256" max="258" width="3.85546875" style="223" hidden="1"/>
    <col min="259" max="260" width="15" style="223" hidden="1"/>
    <col min="261" max="261" width="8.140625" style="223" hidden="1"/>
    <col min="262" max="263" width="8.5703125" style="223" hidden="1"/>
    <col min="264" max="264" width="23.140625" style="223" hidden="1"/>
    <col min="265" max="265" width="17" style="223" hidden="1"/>
    <col min="266" max="280" width="0" style="223" hidden="1"/>
    <col min="281" max="506" width="9.140625" style="223" hidden="1"/>
    <col min="507" max="507" width="5.140625" style="223" hidden="1"/>
    <col min="508" max="508" width="9.85546875" style="223" hidden="1"/>
    <col min="509" max="511" width="10" style="223" hidden="1"/>
    <col min="512" max="514" width="3.85546875" style="223" hidden="1"/>
    <col min="515" max="516" width="15" style="223" hidden="1"/>
    <col min="517" max="517" width="8.140625" style="223" hidden="1"/>
    <col min="518" max="519" width="8.5703125" style="223" hidden="1"/>
    <col min="520" max="520" width="23.140625" style="223" hidden="1"/>
    <col min="521" max="521" width="17" style="223" hidden="1"/>
    <col min="522" max="536" width="0" style="223" hidden="1"/>
    <col min="537" max="762" width="9.140625" style="223" hidden="1"/>
    <col min="763" max="763" width="5.140625" style="223" hidden="1"/>
    <col min="764" max="764" width="9.85546875" style="223" hidden="1"/>
    <col min="765" max="767" width="10" style="223" hidden="1"/>
    <col min="768" max="770" width="3.85546875" style="223" hidden="1"/>
    <col min="771" max="772" width="15" style="223" hidden="1"/>
    <col min="773" max="773" width="8.140625" style="223" hidden="1"/>
    <col min="774" max="775" width="8.5703125" style="223" hidden="1"/>
    <col min="776" max="776" width="23.140625" style="223" hidden="1"/>
    <col min="777" max="777" width="17" style="223" hidden="1"/>
    <col min="778" max="792" width="0" style="223" hidden="1"/>
    <col min="793" max="1018" width="9.140625" style="223" hidden="1"/>
    <col min="1019" max="1019" width="5.140625" style="223" hidden="1"/>
    <col min="1020" max="1020" width="9.85546875" style="223" hidden="1"/>
    <col min="1021" max="1023" width="10" style="223" hidden="1"/>
    <col min="1024" max="1026" width="3.85546875" style="223" hidden="1"/>
    <col min="1027" max="1028" width="15" style="223" hidden="1"/>
    <col min="1029" max="1029" width="8.140625" style="223" hidden="1"/>
    <col min="1030" max="1031" width="8.5703125" style="223" hidden="1"/>
    <col min="1032" max="1032" width="23.140625" style="223" hidden="1"/>
    <col min="1033" max="1033" width="17" style="223" hidden="1"/>
    <col min="1034" max="1048" width="0" style="223" hidden="1"/>
    <col min="1049" max="1274" width="9.140625" style="223" hidden="1"/>
    <col min="1275" max="1275" width="5.140625" style="223" hidden="1"/>
    <col min="1276" max="1276" width="9.85546875" style="223" hidden="1"/>
    <col min="1277" max="1279" width="10" style="223" hidden="1"/>
    <col min="1280" max="1282" width="3.85546875" style="223" hidden="1"/>
    <col min="1283" max="1284" width="15" style="223" hidden="1"/>
    <col min="1285" max="1285" width="8.140625" style="223" hidden="1"/>
    <col min="1286" max="1287" width="8.5703125" style="223" hidden="1"/>
    <col min="1288" max="1288" width="23.140625" style="223" hidden="1"/>
    <col min="1289" max="1289" width="17" style="223" hidden="1"/>
    <col min="1290" max="1304" width="0" style="223" hidden="1"/>
    <col min="1305" max="1530" width="9.140625" style="223" hidden="1"/>
    <col min="1531" max="1531" width="5.140625" style="223" hidden="1"/>
    <col min="1532" max="1532" width="9.85546875" style="223" hidden="1"/>
    <col min="1533" max="1535" width="10" style="223" hidden="1"/>
    <col min="1536" max="1538" width="3.85546875" style="223" hidden="1"/>
    <col min="1539" max="1540" width="15" style="223" hidden="1"/>
    <col min="1541" max="1541" width="8.140625" style="223" hidden="1"/>
    <col min="1542" max="1543" width="8.5703125" style="223" hidden="1"/>
    <col min="1544" max="1544" width="23.140625" style="223" hidden="1"/>
    <col min="1545" max="1545" width="17" style="223" hidden="1"/>
    <col min="1546" max="1560" width="0" style="223" hidden="1"/>
    <col min="1561" max="1786" width="9.140625" style="223" hidden="1"/>
    <col min="1787" max="1787" width="5.140625" style="223" hidden="1"/>
    <col min="1788" max="1788" width="9.85546875" style="223" hidden="1"/>
    <col min="1789" max="1791" width="10" style="223" hidden="1"/>
    <col min="1792" max="1794" width="3.85546875" style="223" hidden="1"/>
    <col min="1795" max="1796" width="15" style="223" hidden="1"/>
    <col min="1797" max="1797" width="8.140625" style="223" hidden="1"/>
    <col min="1798" max="1799" width="8.5703125" style="223" hidden="1"/>
    <col min="1800" max="1800" width="23.140625" style="223" hidden="1"/>
    <col min="1801" max="1801" width="17" style="223" hidden="1"/>
    <col min="1802" max="1816" width="0" style="223" hidden="1"/>
    <col min="1817" max="2042" width="9.140625" style="223" hidden="1"/>
    <col min="2043" max="2043" width="5.140625" style="223" hidden="1"/>
    <col min="2044" max="2044" width="9.85546875" style="223" hidden="1"/>
    <col min="2045" max="2047" width="10" style="223" hidden="1"/>
    <col min="2048" max="2050" width="3.85546875" style="223" hidden="1"/>
    <col min="2051" max="2052" width="15" style="223" hidden="1"/>
    <col min="2053" max="2053" width="8.140625" style="223" hidden="1"/>
    <col min="2054" max="2055" width="8.5703125" style="223" hidden="1"/>
    <col min="2056" max="2056" width="23.140625" style="223" hidden="1"/>
    <col min="2057" max="2057" width="17" style="223" hidden="1"/>
    <col min="2058" max="2072" width="0" style="223" hidden="1"/>
    <col min="2073" max="2298" width="9.140625" style="223" hidden="1"/>
    <col min="2299" max="2299" width="5.140625" style="223" hidden="1"/>
    <col min="2300" max="2300" width="9.85546875" style="223" hidden="1"/>
    <col min="2301" max="2303" width="10" style="223" hidden="1"/>
    <col min="2304" max="2306" width="3.85546875" style="223" hidden="1"/>
    <col min="2307" max="2308" width="15" style="223" hidden="1"/>
    <col min="2309" max="2309" width="8.140625" style="223" hidden="1"/>
    <col min="2310" max="2311" width="8.5703125" style="223" hidden="1"/>
    <col min="2312" max="2312" width="23.140625" style="223" hidden="1"/>
    <col min="2313" max="2313" width="17" style="223" hidden="1"/>
    <col min="2314" max="2328" width="0" style="223" hidden="1"/>
    <col min="2329" max="2554" width="9.140625" style="223" hidden="1"/>
    <col min="2555" max="2555" width="5.140625" style="223" hidden="1"/>
    <col min="2556" max="2556" width="9.85546875" style="223" hidden="1"/>
    <col min="2557" max="2559" width="10" style="223" hidden="1"/>
    <col min="2560" max="2562" width="3.85546875" style="223" hidden="1"/>
    <col min="2563" max="2564" width="15" style="223" hidden="1"/>
    <col min="2565" max="2565" width="8.140625" style="223" hidden="1"/>
    <col min="2566" max="2567" width="8.5703125" style="223" hidden="1"/>
    <col min="2568" max="2568" width="23.140625" style="223" hidden="1"/>
    <col min="2569" max="2569" width="17" style="223" hidden="1"/>
    <col min="2570" max="2584" width="0" style="223" hidden="1"/>
    <col min="2585" max="2810" width="9.140625" style="223" hidden="1"/>
    <col min="2811" max="2811" width="5.140625" style="223" hidden="1"/>
    <col min="2812" max="2812" width="9.85546875" style="223" hidden="1"/>
    <col min="2813" max="2815" width="10" style="223" hidden="1"/>
    <col min="2816" max="2818" width="3.85546875" style="223" hidden="1"/>
    <col min="2819" max="2820" width="15" style="223" hidden="1"/>
    <col min="2821" max="2821" width="8.140625" style="223" hidden="1"/>
    <col min="2822" max="2823" width="8.5703125" style="223" hidden="1"/>
    <col min="2824" max="2824" width="23.140625" style="223" hidden="1"/>
    <col min="2825" max="2825" width="17" style="223" hidden="1"/>
    <col min="2826" max="2840" width="0" style="223" hidden="1"/>
    <col min="2841" max="3066" width="9.140625" style="223" hidden="1"/>
    <col min="3067" max="3067" width="5.140625" style="223" hidden="1"/>
    <col min="3068" max="3068" width="9.85546875" style="223" hidden="1"/>
    <col min="3069" max="3071" width="10" style="223" hidden="1"/>
    <col min="3072" max="3074" width="3.85546875" style="223" hidden="1"/>
    <col min="3075" max="3076" width="15" style="223" hidden="1"/>
    <col min="3077" max="3077" width="8.140625" style="223" hidden="1"/>
    <col min="3078" max="3079" width="8.5703125" style="223" hidden="1"/>
    <col min="3080" max="3080" width="23.140625" style="223" hidden="1"/>
    <col min="3081" max="3081" width="17" style="223" hidden="1"/>
    <col min="3082" max="3096" width="0" style="223" hidden="1"/>
    <col min="3097" max="3322" width="9.140625" style="223" hidden="1"/>
    <col min="3323" max="3323" width="5.140625" style="223" hidden="1"/>
    <col min="3324" max="3324" width="9.85546875" style="223" hidden="1"/>
    <col min="3325" max="3327" width="10" style="223" hidden="1"/>
    <col min="3328" max="3330" width="3.85546875" style="223" hidden="1"/>
    <col min="3331" max="3332" width="15" style="223" hidden="1"/>
    <col min="3333" max="3333" width="8.140625" style="223" hidden="1"/>
    <col min="3334" max="3335" width="8.5703125" style="223" hidden="1"/>
    <col min="3336" max="3336" width="23.140625" style="223" hidden="1"/>
    <col min="3337" max="3337" width="17" style="223" hidden="1"/>
    <col min="3338" max="3352" width="0" style="223" hidden="1"/>
    <col min="3353" max="3578" width="9.140625" style="223" hidden="1"/>
    <col min="3579" max="3579" width="5.140625" style="223" hidden="1"/>
    <col min="3580" max="3580" width="9.85546875" style="223" hidden="1"/>
    <col min="3581" max="3583" width="10" style="223" hidden="1"/>
    <col min="3584" max="3586" width="3.85546875" style="223" hidden="1"/>
    <col min="3587" max="3588" width="15" style="223" hidden="1"/>
    <col min="3589" max="3589" width="8.140625" style="223" hidden="1"/>
    <col min="3590" max="3591" width="8.5703125" style="223" hidden="1"/>
    <col min="3592" max="3592" width="23.140625" style="223" hidden="1"/>
    <col min="3593" max="3593" width="17" style="223" hidden="1"/>
    <col min="3594" max="3608" width="0" style="223" hidden="1"/>
    <col min="3609" max="3834" width="9.140625" style="223" hidden="1"/>
    <col min="3835" max="3835" width="5.140625" style="223" hidden="1"/>
    <col min="3836" max="3836" width="9.85546875" style="223" hidden="1"/>
    <col min="3837" max="3839" width="10" style="223" hidden="1"/>
    <col min="3840" max="3842" width="3.85546875" style="223" hidden="1"/>
    <col min="3843" max="3844" width="15" style="223" hidden="1"/>
    <col min="3845" max="3845" width="8.140625" style="223" hidden="1"/>
    <col min="3846" max="3847" width="8.5703125" style="223" hidden="1"/>
    <col min="3848" max="3848" width="23.140625" style="223" hidden="1"/>
    <col min="3849" max="3849" width="17" style="223" hidden="1"/>
    <col min="3850" max="3864" width="0" style="223" hidden="1"/>
    <col min="3865" max="4090" width="9.140625" style="223" hidden="1"/>
    <col min="4091" max="4091" width="5.140625" style="223" hidden="1"/>
    <col min="4092" max="4092" width="9.85546875" style="223" hidden="1"/>
    <col min="4093" max="4095" width="10" style="223" hidden="1"/>
    <col min="4096" max="4098" width="3.85546875" style="223" hidden="1"/>
    <col min="4099" max="4100" width="15" style="223" hidden="1"/>
    <col min="4101" max="4101" width="8.140625" style="223" hidden="1"/>
    <col min="4102" max="4103" width="8.5703125" style="223" hidden="1"/>
    <col min="4104" max="4104" width="23.140625" style="223" hidden="1"/>
    <col min="4105" max="4105" width="17" style="223" hidden="1"/>
    <col min="4106" max="4120" width="0" style="223" hidden="1"/>
    <col min="4121" max="4346" width="9.140625" style="223" hidden="1"/>
    <col min="4347" max="4347" width="5.140625" style="223" hidden="1"/>
    <col min="4348" max="4348" width="9.85546875" style="223" hidden="1"/>
    <col min="4349" max="4351" width="10" style="223" hidden="1"/>
    <col min="4352" max="4354" width="3.85546875" style="223" hidden="1"/>
    <col min="4355" max="4356" width="15" style="223" hidden="1"/>
    <col min="4357" max="4357" width="8.140625" style="223" hidden="1"/>
    <col min="4358" max="4359" width="8.5703125" style="223" hidden="1"/>
    <col min="4360" max="4360" width="23.140625" style="223" hidden="1"/>
    <col min="4361" max="4361" width="17" style="223" hidden="1"/>
    <col min="4362" max="4376" width="0" style="223" hidden="1"/>
    <col min="4377" max="4602" width="9.140625" style="223" hidden="1"/>
    <col min="4603" max="4603" width="5.140625" style="223" hidden="1"/>
    <col min="4604" max="4604" width="9.85546875" style="223" hidden="1"/>
    <col min="4605" max="4607" width="10" style="223" hidden="1"/>
    <col min="4608" max="4610" width="3.85546875" style="223" hidden="1"/>
    <col min="4611" max="4612" width="15" style="223" hidden="1"/>
    <col min="4613" max="4613" width="8.140625" style="223" hidden="1"/>
    <col min="4614" max="4615" width="8.5703125" style="223" hidden="1"/>
    <col min="4616" max="4616" width="23.140625" style="223" hidden="1"/>
    <col min="4617" max="4617" width="17" style="223" hidden="1"/>
    <col min="4618" max="4632" width="0" style="223" hidden="1"/>
    <col min="4633" max="4858" width="9.140625" style="223" hidden="1"/>
    <col min="4859" max="4859" width="5.140625" style="223" hidden="1"/>
    <col min="4860" max="4860" width="9.85546875" style="223" hidden="1"/>
    <col min="4861" max="4863" width="10" style="223" hidden="1"/>
    <col min="4864" max="4866" width="3.85546875" style="223" hidden="1"/>
    <col min="4867" max="4868" width="15" style="223" hidden="1"/>
    <col min="4869" max="4869" width="8.140625" style="223" hidden="1"/>
    <col min="4870" max="4871" width="8.5703125" style="223" hidden="1"/>
    <col min="4872" max="4872" width="23.140625" style="223" hidden="1"/>
    <col min="4873" max="4873" width="17" style="223" hidden="1"/>
    <col min="4874" max="4888" width="0" style="223" hidden="1"/>
    <col min="4889" max="5114" width="9.140625" style="223" hidden="1"/>
    <col min="5115" max="5115" width="5.140625" style="223" hidden="1"/>
    <col min="5116" max="5116" width="9.85546875" style="223" hidden="1"/>
    <col min="5117" max="5119" width="10" style="223" hidden="1"/>
    <col min="5120" max="5122" width="3.85546875" style="223" hidden="1"/>
    <col min="5123" max="5124" width="15" style="223" hidden="1"/>
    <col min="5125" max="5125" width="8.140625" style="223" hidden="1"/>
    <col min="5126" max="5127" width="8.5703125" style="223" hidden="1"/>
    <col min="5128" max="5128" width="23.140625" style="223" hidden="1"/>
    <col min="5129" max="5129" width="17" style="223" hidden="1"/>
    <col min="5130" max="5144" width="0" style="223" hidden="1"/>
    <col min="5145" max="5370" width="9.140625" style="223" hidden="1"/>
    <col min="5371" max="5371" width="5.140625" style="223" hidden="1"/>
    <col min="5372" max="5372" width="9.85546875" style="223" hidden="1"/>
    <col min="5373" max="5375" width="10" style="223" hidden="1"/>
    <col min="5376" max="5378" width="3.85546875" style="223" hidden="1"/>
    <col min="5379" max="5380" width="15" style="223" hidden="1"/>
    <col min="5381" max="5381" width="8.140625" style="223" hidden="1"/>
    <col min="5382" max="5383" width="8.5703125" style="223" hidden="1"/>
    <col min="5384" max="5384" width="23.140625" style="223" hidden="1"/>
    <col min="5385" max="5385" width="17" style="223" hidden="1"/>
    <col min="5386" max="5400" width="0" style="223" hidden="1"/>
    <col min="5401" max="5626" width="9.140625" style="223" hidden="1"/>
    <col min="5627" max="5627" width="5.140625" style="223" hidden="1"/>
    <col min="5628" max="5628" width="9.85546875" style="223" hidden="1"/>
    <col min="5629" max="5631" width="10" style="223" hidden="1"/>
    <col min="5632" max="5634" width="3.85546875" style="223" hidden="1"/>
    <col min="5635" max="5636" width="15" style="223" hidden="1"/>
    <col min="5637" max="5637" width="8.140625" style="223" hidden="1"/>
    <col min="5638" max="5639" width="8.5703125" style="223" hidden="1"/>
    <col min="5640" max="5640" width="23.140625" style="223" hidden="1"/>
    <col min="5641" max="5641" width="17" style="223" hidden="1"/>
    <col min="5642" max="5656" width="0" style="223" hidden="1"/>
    <col min="5657" max="5882" width="9.140625" style="223" hidden="1"/>
    <col min="5883" max="5883" width="5.140625" style="223" hidden="1"/>
    <col min="5884" max="5884" width="9.85546875" style="223" hidden="1"/>
    <col min="5885" max="5887" width="10" style="223" hidden="1"/>
    <col min="5888" max="5890" width="3.85546875" style="223" hidden="1"/>
    <col min="5891" max="5892" width="15" style="223" hidden="1"/>
    <col min="5893" max="5893" width="8.140625" style="223" hidden="1"/>
    <col min="5894" max="5895" width="8.5703125" style="223" hidden="1"/>
    <col min="5896" max="5896" width="23.140625" style="223" hidden="1"/>
    <col min="5897" max="5897" width="17" style="223" hidden="1"/>
    <col min="5898" max="5912" width="0" style="223" hidden="1"/>
    <col min="5913" max="6138" width="9.140625" style="223" hidden="1"/>
    <col min="6139" max="6139" width="5.140625" style="223" hidden="1"/>
    <col min="6140" max="6140" width="9.85546875" style="223" hidden="1"/>
    <col min="6141" max="6143" width="10" style="223" hidden="1"/>
    <col min="6144" max="6146" width="3.85546875" style="223" hidden="1"/>
    <col min="6147" max="6148" width="15" style="223" hidden="1"/>
    <col min="6149" max="6149" width="8.140625" style="223" hidden="1"/>
    <col min="6150" max="6151" width="8.5703125" style="223" hidden="1"/>
    <col min="6152" max="6152" width="23.140625" style="223" hidden="1"/>
    <col min="6153" max="6153" width="17" style="223" hidden="1"/>
    <col min="6154" max="6168" width="0" style="223" hidden="1"/>
    <col min="6169" max="6394" width="9.140625" style="223" hidden="1"/>
    <col min="6395" max="6395" width="5.140625" style="223" hidden="1"/>
    <col min="6396" max="6396" width="9.85546875" style="223" hidden="1"/>
    <col min="6397" max="6399" width="10" style="223" hidden="1"/>
    <col min="6400" max="6402" width="3.85546875" style="223" hidden="1"/>
    <col min="6403" max="6404" width="15" style="223" hidden="1"/>
    <col min="6405" max="6405" width="8.140625" style="223" hidden="1"/>
    <col min="6406" max="6407" width="8.5703125" style="223" hidden="1"/>
    <col min="6408" max="6408" width="23.140625" style="223" hidden="1"/>
    <col min="6409" max="6409" width="17" style="223" hidden="1"/>
    <col min="6410" max="6424" width="0" style="223" hidden="1"/>
    <col min="6425" max="6650" width="9.140625" style="223" hidden="1"/>
    <col min="6651" max="6651" width="5.140625" style="223" hidden="1"/>
    <col min="6652" max="6652" width="9.85546875" style="223" hidden="1"/>
    <col min="6653" max="6655" width="10" style="223" hidden="1"/>
    <col min="6656" max="6658" width="3.85546875" style="223" hidden="1"/>
    <col min="6659" max="6660" width="15" style="223" hidden="1"/>
    <col min="6661" max="6661" width="8.140625" style="223" hidden="1"/>
    <col min="6662" max="6663" width="8.5703125" style="223" hidden="1"/>
    <col min="6664" max="6664" width="23.140625" style="223" hidden="1"/>
    <col min="6665" max="6665" width="17" style="223" hidden="1"/>
    <col min="6666" max="6680" width="0" style="223" hidden="1"/>
    <col min="6681" max="6906" width="9.140625" style="223" hidden="1"/>
    <col min="6907" max="6907" width="5.140625" style="223" hidden="1"/>
    <col min="6908" max="6908" width="9.85546875" style="223" hidden="1"/>
    <col min="6909" max="6911" width="10" style="223" hidden="1"/>
    <col min="6912" max="6914" width="3.85546875" style="223" hidden="1"/>
    <col min="6915" max="6916" width="15" style="223" hidden="1"/>
    <col min="6917" max="6917" width="8.140625" style="223" hidden="1"/>
    <col min="6918" max="6919" width="8.5703125" style="223" hidden="1"/>
    <col min="6920" max="6920" width="23.140625" style="223" hidden="1"/>
    <col min="6921" max="6921" width="17" style="223" hidden="1"/>
    <col min="6922" max="6936" width="0" style="223" hidden="1"/>
    <col min="6937" max="7162" width="9.140625" style="223" hidden="1"/>
    <col min="7163" max="7163" width="5.140625" style="223" hidden="1"/>
    <col min="7164" max="7164" width="9.85546875" style="223" hidden="1"/>
    <col min="7165" max="7167" width="10" style="223" hidden="1"/>
    <col min="7168" max="7170" width="3.85546875" style="223" hidden="1"/>
    <col min="7171" max="7172" width="15" style="223" hidden="1"/>
    <col min="7173" max="7173" width="8.140625" style="223" hidden="1"/>
    <col min="7174" max="7175" width="8.5703125" style="223" hidden="1"/>
    <col min="7176" max="7176" width="23.140625" style="223" hidden="1"/>
    <col min="7177" max="7177" width="17" style="223" hidden="1"/>
    <col min="7178" max="7192" width="0" style="223" hidden="1"/>
    <col min="7193" max="7418" width="9.140625" style="223" hidden="1"/>
    <col min="7419" max="7419" width="5.140625" style="223" hidden="1"/>
    <col min="7420" max="7420" width="9.85546875" style="223" hidden="1"/>
    <col min="7421" max="7423" width="10" style="223" hidden="1"/>
    <col min="7424" max="7426" width="3.85546875" style="223" hidden="1"/>
    <col min="7427" max="7428" width="15" style="223" hidden="1"/>
    <col min="7429" max="7429" width="8.140625" style="223" hidden="1"/>
    <col min="7430" max="7431" width="8.5703125" style="223" hidden="1"/>
    <col min="7432" max="7432" width="23.140625" style="223" hidden="1"/>
    <col min="7433" max="7433" width="17" style="223" hidden="1"/>
    <col min="7434" max="7448" width="0" style="223" hidden="1"/>
    <col min="7449" max="7674" width="9.140625" style="223" hidden="1"/>
    <col min="7675" max="7675" width="5.140625" style="223" hidden="1"/>
    <col min="7676" max="7676" width="9.85546875" style="223" hidden="1"/>
    <col min="7677" max="7679" width="10" style="223" hidden="1"/>
    <col min="7680" max="7682" width="3.85546875" style="223" hidden="1"/>
    <col min="7683" max="7684" width="15" style="223" hidden="1"/>
    <col min="7685" max="7685" width="8.140625" style="223" hidden="1"/>
    <col min="7686" max="7687" width="8.5703125" style="223" hidden="1"/>
    <col min="7688" max="7688" width="23.140625" style="223" hidden="1"/>
    <col min="7689" max="7689" width="17" style="223" hidden="1"/>
    <col min="7690" max="7704" width="0" style="223" hidden="1"/>
    <col min="7705" max="7930" width="9.140625" style="223" hidden="1"/>
    <col min="7931" max="7931" width="5.140625" style="223" hidden="1"/>
    <col min="7932" max="7932" width="9.85546875" style="223" hidden="1"/>
    <col min="7933" max="7935" width="10" style="223" hidden="1"/>
    <col min="7936" max="7938" width="3.85546875" style="223" hidden="1"/>
    <col min="7939" max="7940" width="15" style="223" hidden="1"/>
    <col min="7941" max="7941" width="8.140625" style="223" hidden="1"/>
    <col min="7942" max="7943" width="8.5703125" style="223" hidden="1"/>
    <col min="7944" max="7944" width="23.140625" style="223" hidden="1"/>
    <col min="7945" max="7945" width="17" style="223" hidden="1"/>
    <col min="7946" max="7960" width="0" style="223" hidden="1"/>
    <col min="7961" max="8186" width="9.140625" style="223" hidden="1"/>
    <col min="8187" max="8187" width="5.140625" style="223" hidden="1"/>
    <col min="8188" max="8188" width="9.85546875" style="223" hidden="1"/>
    <col min="8189" max="8191" width="10" style="223" hidden="1"/>
    <col min="8192" max="8194" width="3.85546875" style="223" hidden="1"/>
    <col min="8195" max="8196" width="15" style="223" hidden="1"/>
    <col min="8197" max="8197" width="8.140625" style="223" hidden="1"/>
    <col min="8198" max="8199" width="8.5703125" style="223" hidden="1"/>
    <col min="8200" max="8200" width="23.140625" style="223" hidden="1"/>
    <col min="8201" max="8201" width="17" style="223" hidden="1"/>
    <col min="8202" max="8216" width="0" style="223" hidden="1"/>
    <col min="8217" max="8442" width="9.140625" style="223" hidden="1"/>
    <col min="8443" max="8443" width="5.140625" style="223" hidden="1"/>
    <col min="8444" max="8444" width="9.85546875" style="223" hidden="1"/>
    <col min="8445" max="8447" width="10" style="223" hidden="1"/>
    <col min="8448" max="8450" width="3.85546875" style="223" hidden="1"/>
    <col min="8451" max="8452" width="15" style="223" hidden="1"/>
    <col min="8453" max="8453" width="8.140625" style="223" hidden="1"/>
    <col min="8454" max="8455" width="8.5703125" style="223" hidden="1"/>
    <col min="8456" max="8456" width="23.140625" style="223" hidden="1"/>
    <col min="8457" max="8457" width="17" style="223" hidden="1"/>
    <col min="8458" max="8472" width="0" style="223" hidden="1"/>
    <col min="8473" max="8698" width="9.140625" style="223" hidden="1"/>
    <col min="8699" max="8699" width="5.140625" style="223" hidden="1"/>
    <col min="8700" max="8700" width="9.85546875" style="223" hidden="1"/>
    <col min="8701" max="8703" width="10" style="223" hidden="1"/>
    <col min="8704" max="8706" width="3.85546875" style="223" hidden="1"/>
    <col min="8707" max="8708" width="15" style="223" hidden="1"/>
    <col min="8709" max="8709" width="8.140625" style="223" hidden="1"/>
    <col min="8710" max="8711" width="8.5703125" style="223" hidden="1"/>
    <col min="8712" max="8712" width="23.140625" style="223" hidden="1"/>
    <col min="8713" max="8713" width="17" style="223" hidden="1"/>
    <col min="8714" max="8728" width="0" style="223" hidden="1"/>
    <col min="8729" max="8954" width="9.140625" style="223" hidden="1"/>
    <col min="8955" max="8955" width="5.140625" style="223" hidden="1"/>
    <col min="8956" max="8956" width="9.85546875" style="223" hidden="1"/>
    <col min="8957" max="8959" width="10" style="223" hidden="1"/>
    <col min="8960" max="8962" width="3.85546875" style="223" hidden="1"/>
    <col min="8963" max="8964" width="15" style="223" hidden="1"/>
    <col min="8965" max="8965" width="8.140625" style="223" hidden="1"/>
    <col min="8966" max="8967" width="8.5703125" style="223" hidden="1"/>
    <col min="8968" max="8968" width="23.140625" style="223" hidden="1"/>
    <col min="8969" max="8969" width="17" style="223" hidden="1"/>
    <col min="8970" max="8984" width="0" style="223" hidden="1"/>
    <col min="8985" max="9210" width="9.140625" style="223" hidden="1"/>
    <col min="9211" max="9211" width="5.140625" style="223" hidden="1"/>
    <col min="9212" max="9212" width="9.85546875" style="223" hidden="1"/>
    <col min="9213" max="9215" width="10" style="223" hidden="1"/>
    <col min="9216" max="9218" width="3.85546875" style="223" hidden="1"/>
    <col min="9219" max="9220" width="15" style="223" hidden="1"/>
    <col min="9221" max="9221" width="8.140625" style="223" hidden="1"/>
    <col min="9222" max="9223" width="8.5703125" style="223" hidden="1"/>
    <col min="9224" max="9224" width="23.140625" style="223" hidden="1"/>
    <col min="9225" max="9225" width="17" style="223" hidden="1"/>
    <col min="9226" max="9240" width="0" style="223" hidden="1"/>
    <col min="9241" max="9466" width="9.140625" style="223" hidden="1"/>
    <col min="9467" max="9467" width="5.140625" style="223" hidden="1"/>
    <col min="9468" max="9468" width="9.85546875" style="223" hidden="1"/>
    <col min="9469" max="9471" width="10" style="223" hidden="1"/>
    <col min="9472" max="9474" width="3.85546875" style="223" hidden="1"/>
    <col min="9475" max="9476" width="15" style="223" hidden="1"/>
    <col min="9477" max="9477" width="8.140625" style="223" hidden="1"/>
    <col min="9478" max="9479" width="8.5703125" style="223" hidden="1"/>
    <col min="9480" max="9480" width="23.140625" style="223" hidden="1"/>
    <col min="9481" max="9481" width="17" style="223" hidden="1"/>
    <col min="9482" max="9496" width="0" style="223" hidden="1"/>
    <col min="9497" max="9722" width="9.140625" style="223" hidden="1"/>
    <col min="9723" max="9723" width="5.140625" style="223" hidden="1"/>
    <col min="9724" max="9724" width="9.85546875" style="223" hidden="1"/>
    <col min="9725" max="9727" width="10" style="223" hidden="1"/>
    <col min="9728" max="9730" width="3.85546875" style="223" hidden="1"/>
    <col min="9731" max="9732" width="15" style="223" hidden="1"/>
    <col min="9733" max="9733" width="8.140625" style="223" hidden="1"/>
    <col min="9734" max="9735" width="8.5703125" style="223" hidden="1"/>
    <col min="9736" max="9736" width="23.140625" style="223" hidden="1"/>
    <col min="9737" max="9737" width="17" style="223" hidden="1"/>
    <col min="9738" max="9752" width="0" style="223" hidden="1"/>
    <col min="9753" max="9978" width="9.140625" style="223" hidden="1"/>
    <col min="9979" max="9979" width="5.140625" style="223" hidden="1"/>
    <col min="9980" max="9980" width="9.85546875" style="223" hidden="1"/>
    <col min="9981" max="9983" width="10" style="223" hidden="1"/>
    <col min="9984" max="9986" width="3.85546875" style="223" hidden="1"/>
    <col min="9987" max="9988" width="15" style="223" hidden="1"/>
    <col min="9989" max="9989" width="8.140625" style="223" hidden="1"/>
    <col min="9990" max="9991" width="8.5703125" style="223" hidden="1"/>
    <col min="9992" max="9992" width="23.140625" style="223" hidden="1"/>
    <col min="9993" max="9993" width="17" style="223" hidden="1"/>
    <col min="9994" max="10008" width="0" style="223" hidden="1"/>
    <col min="10009" max="10234" width="9.140625" style="223" hidden="1"/>
    <col min="10235" max="10235" width="5.140625" style="223" hidden="1"/>
    <col min="10236" max="10236" width="9.85546875" style="223" hidden="1"/>
    <col min="10237" max="10239" width="10" style="223" hidden="1"/>
    <col min="10240" max="10242" width="3.85546875" style="223" hidden="1"/>
    <col min="10243" max="10244" width="15" style="223" hidden="1"/>
    <col min="10245" max="10245" width="8.140625" style="223" hidden="1"/>
    <col min="10246" max="10247" width="8.5703125" style="223" hidden="1"/>
    <col min="10248" max="10248" width="23.140625" style="223" hidden="1"/>
    <col min="10249" max="10249" width="17" style="223" hidden="1"/>
    <col min="10250" max="10264" width="0" style="223" hidden="1"/>
    <col min="10265" max="10490" width="9.140625" style="223" hidden="1"/>
    <col min="10491" max="10491" width="5.140625" style="223" hidden="1"/>
    <col min="10492" max="10492" width="9.85546875" style="223" hidden="1"/>
    <col min="10493" max="10495" width="10" style="223" hidden="1"/>
    <col min="10496" max="10498" width="3.85546875" style="223" hidden="1"/>
    <col min="10499" max="10500" width="15" style="223" hidden="1"/>
    <col min="10501" max="10501" width="8.140625" style="223" hidden="1"/>
    <col min="10502" max="10503" width="8.5703125" style="223" hidden="1"/>
    <col min="10504" max="10504" width="23.140625" style="223" hidden="1"/>
    <col min="10505" max="10505" width="17" style="223" hidden="1"/>
    <col min="10506" max="10520" width="0" style="223" hidden="1"/>
    <col min="10521" max="10746" width="9.140625" style="223" hidden="1"/>
    <col min="10747" max="10747" width="5.140625" style="223" hidden="1"/>
    <col min="10748" max="10748" width="9.85546875" style="223" hidden="1"/>
    <col min="10749" max="10751" width="10" style="223" hidden="1"/>
    <col min="10752" max="10754" width="3.85546875" style="223" hidden="1"/>
    <col min="10755" max="10756" width="15" style="223" hidden="1"/>
    <col min="10757" max="10757" width="8.140625" style="223" hidden="1"/>
    <col min="10758" max="10759" width="8.5703125" style="223" hidden="1"/>
    <col min="10760" max="10760" width="23.140625" style="223" hidden="1"/>
    <col min="10761" max="10761" width="17" style="223" hidden="1"/>
    <col min="10762" max="10776" width="0" style="223" hidden="1"/>
    <col min="10777" max="11002" width="9.140625" style="223" hidden="1"/>
    <col min="11003" max="11003" width="5.140625" style="223" hidden="1"/>
    <col min="11004" max="11004" width="9.85546875" style="223" hidden="1"/>
    <col min="11005" max="11007" width="10" style="223" hidden="1"/>
    <col min="11008" max="11010" width="3.85546875" style="223" hidden="1"/>
    <col min="11011" max="11012" width="15" style="223" hidden="1"/>
    <col min="11013" max="11013" width="8.140625" style="223" hidden="1"/>
    <col min="11014" max="11015" width="8.5703125" style="223" hidden="1"/>
    <col min="11016" max="11016" width="23.140625" style="223" hidden="1"/>
    <col min="11017" max="11017" width="17" style="223" hidden="1"/>
    <col min="11018" max="11032" width="0" style="223" hidden="1"/>
    <col min="11033" max="11258" width="9.140625" style="223" hidden="1"/>
    <col min="11259" max="11259" width="5.140625" style="223" hidden="1"/>
    <col min="11260" max="11260" width="9.85546875" style="223" hidden="1"/>
    <col min="11261" max="11263" width="10" style="223" hidden="1"/>
    <col min="11264" max="11266" width="3.85546875" style="223" hidden="1"/>
    <col min="11267" max="11268" width="15" style="223" hidden="1"/>
    <col min="11269" max="11269" width="8.140625" style="223" hidden="1"/>
    <col min="11270" max="11271" width="8.5703125" style="223" hidden="1"/>
    <col min="11272" max="11272" width="23.140625" style="223" hidden="1"/>
    <col min="11273" max="11273" width="17" style="223" hidden="1"/>
    <col min="11274" max="11288" width="0" style="223" hidden="1"/>
    <col min="11289" max="11514" width="9.140625" style="223" hidden="1"/>
    <col min="11515" max="11515" width="5.140625" style="223" hidden="1"/>
    <col min="11516" max="11516" width="9.85546875" style="223" hidden="1"/>
    <col min="11517" max="11519" width="10" style="223" hidden="1"/>
    <col min="11520" max="11522" width="3.85546875" style="223" hidden="1"/>
    <col min="11523" max="11524" width="15" style="223" hidden="1"/>
    <col min="11525" max="11525" width="8.140625" style="223" hidden="1"/>
    <col min="11526" max="11527" width="8.5703125" style="223" hidden="1"/>
    <col min="11528" max="11528" width="23.140625" style="223" hidden="1"/>
    <col min="11529" max="11529" width="17" style="223" hidden="1"/>
    <col min="11530" max="11544" width="0" style="223" hidden="1"/>
    <col min="11545" max="11770" width="9.140625" style="223" hidden="1"/>
    <col min="11771" max="11771" width="5.140625" style="223" hidden="1"/>
    <col min="11772" max="11772" width="9.85546875" style="223" hidden="1"/>
    <col min="11773" max="11775" width="10" style="223" hidden="1"/>
    <col min="11776" max="11778" width="3.85546875" style="223" hidden="1"/>
    <col min="11779" max="11780" width="15" style="223" hidden="1"/>
    <col min="11781" max="11781" width="8.140625" style="223" hidden="1"/>
    <col min="11782" max="11783" width="8.5703125" style="223" hidden="1"/>
    <col min="11784" max="11784" width="23.140625" style="223" hidden="1"/>
    <col min="11785" max="11785" width="17" style="223" hidden="1"/>
    <col min="11786" max="11800" width="0" style="223" hidden="1"/>
    <col min="11801" max="12026" width="9.140625" style="223" hidden="1"/>
    <col min="12027" max="12027" width="5.140625" style="223" hidden="1"/>
    <col min="12028" max="12028" width="9.85546875" style="223" hidden="1"/>
    <col min="12029" max="12031" width="10" style="223" hidden="1"/>
    <col min="12032" max="12034" width="3.85546875" style="223" hidden="1"/>
    <col min="12035" max="12036" width="15" style="223" hidden="1"/>
    <col min="12037" max="12037" width="8.140625" style="223" hidden="1"/>
    <col min="12038" max="12039" width="8.5703125" style="223" hidden="1"/>
    <col min="12040" max="12040" width="23.140625" style="223" hidden="1"/>
    <col min="12041" max="12041" width="17" style="223" hidden="1"/>
    <col min="12042" max="12056" width="0" style="223" hidden="1"/>
    <col min="12057" max="12282" width="9.140625" style="223" hidden="1"/>
    <col min="12283" max="12283" width="5.140625" style="223" hidden="1"/>
    <col min="12284" max="12284" width="9.85546875" style="223" hidden="1"/>
    <col min="12285" max="12287" width="10" style="223" hidden="1"/>
    <col min="12288" max="12290" width="3.85546875" style="223" hidden="1"/>
    <col min="12291" max="12292" width="15" style="223" hidden="1"/>
    <col min="12293" max="12293" width="8.140625" style="223" hidden="1"/>
    <col min="12294" max="12295" width="8.5703125" style="223" hidden="1"/>
    <col min="12296" max="12296" width="23.140625" style="223" hidden="1"/>
    <col min="12297" max="12297" width="17" style="223" hidden="1"/>
    <col min="12298" max="12312" width="0" style="223" hidden="1"/>
    <col min="12313" max="12538" width="9.140625" style="223" hidden="1"/>
    <col min="12539" max="12539" width="5.140625" style="223" hidden="1"/>
    <col min="12540" max="12540" width="9.85546875" style="223" hidden="1"/>
    <col min="12541" max="12543" width="10" style="223" hidden="1"/>
    <col min="12544" max="12546" width="3.85546875" style="223" hidden="1"/>
    <col min="12547" max="12548" width="15" style="223" hidden="1"/>
    <col min="12549" max="12549" width="8.140625" style="223" hidden="1"/>
    <col min="12550" max="12551" width="8.5703125" style="223" hidden="1"/>
    <col min="12552" max="12552" width="23.140625" style="223" hidden="1"/>
    <col min="12553" max="12553" width="17" style="223" hidden="1"/>
    <col min="12554" max="12568" width="0" style="223" hidden="1"/>
    <col min="12569" max="12794" width="9.140625" style="223" hidden="1"/>
    <col min="12795" max="12795" width="5.140625" style="223" hidden="1"/>
    <col min="12796" max="12796" width="9.85546875" style="223" hidden="1"/>
    <col min="12797" max="12799" width="10" style="223" hidden="1"/>
    <col min="12800" max="12802" width="3.85546875" style="223" hidden="1"/>
    <col min="12803" max="12804" width="15" style="223" hidden="1"/>
    <col min="12805" max="12805" width="8.140625" style="223" hidden="1"/>
    <col min="12806" max="12807" width="8.5703125" style="223" hidden="1"/>
    <col min="12808" max="12808" width="23.140625" style="223" hidden="1"/>
    <col min="12809" max="12809" width="17" style="223" hidden="1"/>
    <col min="12810" max="12824" width="0" style="223" hidden="1"/>
    <col min="12825" max="13050" width="9.140625" style="223" hidden="1"/>
    <col min="13051" max="13051" width="5.140625" style="223" hidden="1"/>
    <col min="13052" max="13052" width="9.85546875" style="223" hidden="1"/>
    <col min="13053" max="13055" width="10" style="223" hidden="1"/>
    <col min="13056" max="13058" width="3.85546875" style="223" hidden="1"/>
    <col min="13059" max="13060" width="15" style="223" hidden="1"/>
    <col min="13061" max="13061" width="8.140625" style="223" hidden="1"/>
    <col min="13062" max="13063" width="8.5703125" style="223" hidden="1"/>
    <col min="13064" max="13064" width="23.140625" style="223" hidden="1"/>
    <col min="13065" max="13065" width="17" style="223" hidden="1"/>
    <col min="13066" max="13080" width="0" style="223" hidden="1"/>
    <col min="13081" max="13306" width="9.140625" style="223" hidden="1"/>
    <col min="13307" max="13307" width="5.140625" style="223" hidden="1"/>
    <col min="13308" max="13308" width="9.85546875" style="223" hidden="1"/>
    <col min="13309" max="13311" width="10" style="223" hidden="1"/>
    <col min="13312" max="13314" width="3.85546875" style="223" hidden="1"/>
    <col min="13315" max="13316" width="15" style="223" hidden="1"/>
    <col min="13317" max="13317" width="8.140625" style="223" hidden="1"/>
    <col min="13318" max="13319" width="8.5703125" style="223" hidden="1"/>
    <col min="13320" max="13320" width="23.140625" style="223" hidden="1"/>
    <col min="13321" max="13321" width="17" style="223" hidden="1"/>
    <col min="13322" max="13336" width="0" style="223" hidden="1"/>
    <col min="13337" max="13562" width="9.140625" style="223" hidden="1"/>
    <col min="13563" max="13563" width="5.140625" style="223" hidden="1"/>
    <col min="13564" max="13564" width="9.85546875" style="223" hidden="1"/>
    <col min="13565" max="13567" width="10" style="223" hidden="1"/>
    <col min="13568" max="13570" width="3.85546875" style="223" hidden="1"/>
    <col min="13571" max="13572" width="15" style="223" hidden="1"/>
    <col min="13573" max="13573" width="8.140625" style="223" hidden="1"/>
    <col min="13574" max="13575" width="8.5703125" style="223" hidden="1"/>
    <col min="13576" max="13576" width="23.140625" style="223" hidden="1"/>
    <col min="13577" max="13577" width="17" style="223" hidden="1"/>
    <col min="13578" max="13592" width="0" style="223" hidden="1"/>
    <col min="13593" max="13818" width="9.140625" style="223" hidden="1"/>
    <col min="13819" max="13819" width="5.140625" style="223" hidden="1"/>
    <col min="13820" max="13820" width="9.85546875" style="223" hidden="1"/>
    <col min="13821" max="13823" width="10" style="223" hidden="1"/>
    <col min="13824" max="13826" width="3.85546875" style="223" hidden="1"/>
    <col min="13827" max="13828" width="15" style="223" hidden="1"/>
    <col min="13829" max="13829" width="8.140625" style="223" hidden="1"/>
    <col min="13830" max="13831" width="8.5703125" style="223" hidden="1"/>
    <col min="13832" max="13832" width="23.140625" style="223" hidden="1"/>
    <col min="13833" max="13833" width="17" style="223" hidden="1"/>
    <col min="13834" max="13848" width="0" style="223" hidden="1"/>
    <col min="13849" max="14074" width="9.140625" style="223" hidden="1"/>
    <col min="14075" max="14075" width="5.140625" style="223" hidden="1"/>
    <col min="14076" max="14076" width="9.85546875" style="223" hidden="1"/>
    <col min="14077" max="14079" width="10" style="223" hidden="1"/>
    <col min="14080" max="14082" width="3.85546875" style="223" hidden="1"/>
    <col min="14083" max="14084" width="15" style="223" hidden="1"/>
    <col min="14085" max="14085" width="8.140625" style="223" hidden="1"/>
    <col min="14086" max="14087" width="8.5703125" style="223" hidden="1"/>
    <col min="14088" max="14088" width="23.140625" style="223" hidden="1"/>
    <col min="14089" max="14089" width="17" style="223" hidden="1"/>
    <col min="14090" max="14104" width="0" style="223" hidden="1"/>
    <col min="14105" max="14330" width="9.140625" style="223" hidden="1"/>
    <col min="14331" max="14331" width="5.140625" style="223" hidden="1"/>
    <col min="14332" max="14332" width="9.85546875" style="223" hidden="1"/>
    <col min="14333" max="14335" width="10" style="223" hidden="1"/>
    <col min="14336" max="14338" width="3.85546875" style="223" hidden="1"/>
    <col min="14339" max="14340" width="15" style="223" hidden="1"/>
    <col min="14341" max="14341" width="8.140625" style="223" hidden="1"/>
    <col min="14342" max="14343" width="8.5703125" style="223" hidden="1"/>
    <col min="14344" max="14344" width="23.140625" style="223" hidden="1"/>
    <col min="14345" max="14345" width="17" style="223" hidden="1"/>
    <col min="14346" max="14360" width="0" style="223" hidden="1"/>
    <col min="14361" max="14586" width="9.140625" style="223" hidden="1"/>
    <col min="14587" max="14587" width="5.140625" style="223" hidden="1"/>
    <col min="14588" max="14588" width="9.85546875" style="223" hidden="1"/>
    <col min="14589" max="14591" width="10" style="223" hidden="1"/>
    <col min="14592" max="14594" width="3.85546875" style="223" hidden="1"/>
    <col min="14595" max="14596" width="15" style="223" hidden="1"/>
    <col min="14597" max="14597" width="8.140625" style="223" hidden="1"/>
    <col min="14598" max="14599" width="8.5703125" style="223" hidden="1"/>
    <col min="14600" max="14600" width="23.140625" style="223" hidden="1"/>
    <col min="14601" max="14601" width="17" style="223" hidden="1"/>
    <col min="14602" max="14616" width="0" style="223" hidden="1"/>
    <col min="14617" max="14842" width="9.140625" style="223" hidden="1"/>
    <col min="14843" max="14843" width="5.140625" style="223" hidden="1"/>
    <col min="14844" max="14844" width="9.85546875" style="223" hidden="1"/>
    <col min="14845" max="14847" width="10" style="223" hidden="1"/>
    <col min="14848" max="14850" width="3.85546875" style="223" hidden="1"/>
    <col min="14851" max="14852" width="15" style="223" hidden="1"/>
    <col min="14853" max="14853" width="8.140625" style="223" hidden="1"/>
    <col min="14854" max="14855" width="8.5703125" style="223" hidden="1"/>
    <col min="14856" max="14856" width="23.140625" style="223" hidden="1"/>
    <col min="14857" max="14857" width="17" style="223" hidden="1"/>
    <col min="14858" max="14872" width="0" style="223" hidden="1"/>
    <col min="14873" max="15098" width="9.140625" style="223" hidden="1"/>
    <col min="15099" max="15099" width="5.140625" style="223" hidden="1"/>
    <col min="15100" max="15100" width="9.85546875" style="223" hidden="1"/>
    <col min="15101" max="15103" width="10" style="223" hidden="1"/>
    <col min="15104" max="15106" width="3.85546875" style="223" hidden="1"/>
    <col min="15107" max="15108" width="15" style="223" hidden="1"/>
    <col min="15109" max="15109" width="8.140625" style="223" hidden="1"/>
    <col min="15110" max="15111" width="8.5703125" style="223" hidden="1"/>
    <col min="15112" max="15112" width="23.140625" style="223" hidden="1"/>
    <col min="15113" max="15113" width="17" style="223" hidden="1"/>
    <col min="15114" max="15128" width="0" style="223" hidden="1"/>
    <col min="15129" max="15354" width="9.140625" style="223" hidden="1"/>
    <col min="15355" max="15355" width="5.140625" style="223" hidden="1"/>
    <col min="15356" max="15356" width="9.85546875" style="223" hidden="1"/>
    <col min="15357" max="15359" width="10" style="223" hidden="1"/>
    <col min="15360" max="15362" width="3.85546875" style="223" hidden="1"/>
    <col min="15363" max="15364" width="15" style="223" hidden="1"/>
    <col min="15365" max="15365" width="8.140625" style="223" hidden="1"/>
    <col min="15366" max="15367" width="8.5703125" style="223" hidden="1"/>
    <col min="15368" max="15368" width="23.140625" style="223" hidden="1"/>
    <col min="15369" max="15369" width="17" style="223" hidden="1"/>
    <col min="15370" max="15384" width="0" style="223" hidden="1"/>
    <col min="15385" max="15610" width="9.140625" style="223" hidden="1"/>
    <col min="15611" max="15611" width="5.140625" style="223" hidden="1"/>
    <col min="15612" max="15612" width="9.85546875" style="223" hidden="1"/>
    <col min="15613" max="15615" width="10" style="223" hidden="1"/>
    <col min="15616" max="15618" width="3.85546875" style="223" hidden="1"/>
    <col min="15619" max="15620" width="15" style="223" hidden="1"/>
    <col min="15621" max="15621" width="8.140625" style="223" hidden="1"/>
    <col min="15622" max="15623" width="8.5703125" style="223" hidden="1"/>
    <col min="15624" max="15624" width="23.140625" style="223" hidden="1"/>
    <col min="15625" max="15625" width="17" style="223" hidden="1"/>
    <col min="15626" max="15640" width="0" style="223" hidden="1"/>
    <col min="15641" max="15866" width="9.140625" style="223" hidden="1"/>
    <col min="15867" max="15867" width="5.140625" style="223" hidden="1"/>
    <col min="15868" max="15868" width="9.85546875" style="223" hidden="1"/>
    <col min="15869" max="15871" width="10" style="223" hidden="1"/>
    <col min="15872" max="15874" width="3.85546875" style="223" hidden="1"/>
    <col min="15875" max="15876" width="15" style="223" hidden="1"/>
    <col min="15877" max="15877" width="8.140625" style="223" hidden="1"/>
    <col min="15878" max="15879" width="8.5703125" style="223" hidden="1"/>
    <col min="15880" max="15880" width="23.140625" style="223" hidden="1"/>
    <col min="15881" max="15881" width="17" style="223" hidden="1"/>
    <col min="15882" max="15896" width="0" style="223" hidden="1"/>
    <col min="15897" max="16122" width="9.140625" style="223" hidden="1"/>
    <col min="16123" max="16123" width="5.140625" style="223" hidden="1"/>
    <col min="16124" max="16124" width="9.85546875" style="223" hidden="1"/>
    <col min="16125" max="16127" width="10" style="223" hidden="1"/>
    <col min="16128" max="16130" width="3.85546875" style="223" hidden="1"/>
    <col min="16131" max="16132" width="15" style="223" hidden="1"/>
    <col min="16133" max="16133" width="8.140625" style="223" hidden="1"/>
    <col min="16134" max="16135" width="8.5703125" style="223" hidden="1"/>
    <col min="16136" max="16136" width="23.140625" style="223" hidden="1"/>
    <col min="16137" max="16137" width="17" style="223" hidden="1"/>
    <col min="16138" max="16152" width="0" style="223" hidden="1"/>
    <col min="16153" max="16384" width="9.140625" style="223" hidden="1"/>
  </cols>
  <sheetData>
    <row r="1" spans="1:36" s="75" customFormat="1"/>
    <row r="2" spans="1:36" s="220" customFormat="1" ht="46.5" customHeight="1">
      <c r="A2" s="219"/>
      <c r="B2" s="558" t="s">
        <v>131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</row>
    <row r="3" spans="1:36" s="132" customFormat="1" ht="19.7" customHeight="1">
      <c r="A3" s="74"/>
      <c r="B3" s="245" t="s">
        <v>132</v>
      </c>
      <c r="C3" s="559" t="s">
        <v>99</v>
      </c>
      <c r="D3" s="559"/>
      <c r="E3" s="559"/>
      <c r="F3" s="560" t="s">
        <v>100</v>
      </c>
      <c r="G3" s="560"/>
      <c r="H3" s="560"/>
      <c r="I3" s="560"/>
      <c r="J3" s="560"/>
      <c r="K3" s="560"/>
      <c r="L3" s="561" t="s">
        <v>101</v>
      </c>
      <c r="M3" s="562"/>
      <c r="N3" s="136"/>
      <c r="O3" s="136"/>
      <c r="P3" s="136"/>
      <c r="Q3" s="136"/>
      <c r="R3" s="136"/>
      <c r="S3" s="136"/>
      <c r="T3" s="136"/>
      <c r="U3" s="136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</row>
    <row r="4" spans="1:36" s="132" customFormat="1" ht="17.25" customHeight="1">
      <c r="A4" s="74"/>
      <c r="B4" s="246">
        <v>1</v>
      </c>
      <c r="C4" s="532"/>
      <c r="D4" s="532"/>
      <c r="E4" s="532"/>
      <c r="F4" s="529" t="s">
        <v>231</v>
      </c>
      <c r="G4" s="529"/>
      <c r="H4" s="529"/>
      <c r="I4" s="529"/>
      <c r="J4" s="529"/>
      <c r="K4" s="529"/>
      <c r="L4" s="533" t="str">
        <f>IFERROR((VLOOKUP(F4,'pomocný hárok'!$A$1:$B$13,2,0)),"")</f>
        <v>x</v>
      </c>
      <c r="M4" s="533"/>
      <c r="N4" s="136"/>
      <c r="O4" s="136"/>
      <c r="P4" s="136"/>
      <c r="Q4" s="136"/>
      <c r="R4" s="136"/>
      <c r="S4" s="136"/>
      <c r="T4" s="136"/>
      <c r="U4" s="136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</row>
    <row r="5" spans="1:36" s="132" customFormat="1" ht="17.25" customHeight="1">
      <c r="A5" s="74"/>
      <c r="B5" s="246">
        <v>2</v>
      </c>
      <c r="C5" s="532"/>
      <c r="D5" s="532"/>
      <c r="E5" s="532"/>
      <c r="F5" s="529"/>
      <c r="G5" s="529"/>
      <c r="H5" s="529"/>
      <c r="I5" s="529"/>
      <c r="J5" s="529"/>
      <c r="K5" s="529"/>
      <c r="L5" s="533" t="str">
        <f>IFERROR((VLOOKUP(F5,'pomocný hárok'!$A$1:$B$13,2,0)),"")</f>
        <v/>
      </c>
      <c r="M5" s="533"/>
      <c r="N5" s="136"/>
      <c r="O5" s="136"/>
      <c r="P5" s="136"/>
      <c r="Q5" s="136"/>
      <c r="R5" s="136"/>
      <c r="S5" s="136"/>
      <c r="T5" s="136"/>
      <c r="U5" s="136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</row>
    <row r="6" spans="1:36" s="132" customFormat="1" ht="17.25" customHeight="1">
      <c r="A6" s="74"/>
      <c r="B6" s="246">
        <v>3</v>
      </c>
      <c r="C6" s="532"/>
      <c r="D6" s="532"/>
      <c r="E6" s="532"/>
      <c r="F6" s="529"/>
      <c r="G6" s="529"/>
      <c r="H6" s="529"/>
      <c r="I6" s="529"/>
      <c r="J6" s="529"/>
      <c r="K6" s="529"/>
      <c r="L6" s="533" t="str">
        <f>IFERROR((VLOOKUP(F6,'pomocný hárok'!$A$1:$B$13,2,0)),"")</f>
        <v/>
      </c>
      <c r="M6" s="533"/>
      <c r="N6" s="136"/>
      <c r="O6" s="136"/>
      <c r="P6" s="136"/>
      <c r="Q6" s="136"/>
      <c r="R6" s="136"/>
      <c r="S6" s="136"/>
      <c r="T6" s="136"/>
      <c r="U6" s="136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</row>
    <row r="7" spans="1:36" s="132" customFormat="1" ht="17.25" customHeight="1">
      <c r="A7" s="74"/>
      <c r="B7" s="246">
        <v>4</v>
      </c>
      <c r="C7" s="532"/>
      <c r="D7" s="532"/>
      <c r="E7" s="532"/>
      <c r="F7" s="529"/>
      <c r="G7" s="529"/>
      <c r="H7" s="529"/>
      <c r="I7" s="529"/>
      <c r="J7" s="529"/>
      <c r="K7" s="529"/>
      <c r="L7" s="533" t="str">
        <f>IFERROR((VLOOKUP(F7,'pomocný hárok'!$A$1:$B$13,2,0)),"")</f>
        <v/>
      </c>
      <c r="M7" s="533"/>
      <c r="N7" s="136"/>
      <c r="O7" s="136"/>
      <c r="P7" s="136"/>
      <c r="Q7" s="136"/>
      <c r="R7" s="136"/>
      <c r="S7" s="136"/>
      <c r="T7" s="136"/>
      <c r="U7" s="136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</row>
    <row r="8" spans="1:36" s="132" customFormat="1" ht="17.25" customHeight="1">
      <c r="A8" s="74"/>
      <c r="B8" s="246">
        <v>5</v>
      </c>
      <c r="C8" s="532"/>
      <c r="D8" s="532"/>
      <c r="E8" s="532"/>
      <c r="F8" s="529"/>
      <c r="G8" s="529"/>
      <c r="H8" s="529"/>
      <c r="I8" s="529"/>
      <c r="J8" s="529"/>
      <c r="K8" s="529"/>
      <c r="L8" s="533" t="str">
        <f>IFERROR((VLOOKUP(F8,'pomocný hárok'!$A$1:$B$13,2,0)),"")</f>
        <v/>
      </c>
      <c r="M8" s="533"/>
      <c r="N8" s="136"/>
      <c r="O8" s="136"/>
      <c r="P8" s="136"/>
      <c r="Q8" s="136"/>
      <c r="R8" s="136"/>
      <c r="S8" s="136"/>
      <c r="T8" s="136"/>
      <c r="U8" s="136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</row>
    <row r="9" spans="1:36" s="132" customFormat="1" ht="17.25" customHeight="1">
      <c r="A9" s="74"/>
      <c r="B9" s="246">
        <v>6</v>
      </c>
      <c r="C9" s="532"/>
      <c r="D9" s="532"/>
      <c r="E9" s="532"/>
      <c r="F9" s="529"/>
      <c r="G9" s="529"/>
      <c r="H9" s="529"/>
      <c r="I9" s="529"/>
      <c r="J9" s="529"/>
      <c r="K9" s="529"/>
      <c r="L9" s="533" t="str">
        <f>IFERROR((VLOOKUP(F9,'pomocný hárok'!$A$1:$B$13,2,0)),"")</f>
        <v/>
      </c>
      <c r="M9" s="533"/>
      <c r="N9" s="136"/>
      <c r="O9" s="136"/>
      <c r="P9" s="136"/>
      <c r="Q9" s="136"/>
      <c r="R9" s="136"/>
      <c r="S9" s="136"/>
      <c r="T9" s="136"/>
      <c r="U9" s="136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</row>
    <row r="10" spans="1:36" s="132" customFormat="1" ht="17.25" customHeight="1">
      <c r="A10" s="74"/>
      <c r="B10" s="246">
        <v>7</v>
      </c>
      <c r="C10" s="532"/>
      <c r="D10" s="532"/>
      <c r="E10" s="532"/>
      <c r="F10" s="529"/>
      <c r="G10" s="529"/>
      <c r="H10" s="529"/>
      <c r="I10" s="529"/>
      <c r="J10" s="529"/>
      <c r="K10" s="529"/>
      <c r="L10" s="533" t="str">
        <f>IFERROR((VLOOKUP(F10,'pomocný hárok'!$A$1:$B$13,2,0)),"")</f>
        <v/>
      </c>
      <c r="M10" s="533"/>
      <c r="N10" s="136"/>
      <c r="O10" s="136"/>
      <c r="P10" s="136"/>
      <c r="Q10" s="136"/>
      <c r="R10" s="136"/>
      <c r="S10" s="136"/>
      <c r="T10" s="136"/>
      <c r="U10" s="136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</row>
    <row r="11" spans="1:36" s="132" customFormat="1" ht="17.25" customHeight="1">
      <c r="A11" s="74"/>
      <c r="B11" s="246">
        <v>8</v>
      </c>
      <c r="C11" s="532"/>
      <c r="D11" s="532"/>
      <c r="E11" s="532"/>
      <c r="F11" s="529"/>
      <c r="G11" s="529"/>
      <c r="H11" s="529"/>
      <c r="I11" s="529"/>
      <c r="J11" s="529"/>
      <c r="K11" s="529"/>
      <c r="L11" s="533" t="str">
        <f>IFERROR((VLOOKUP(F11,'pomocný hárok'!$A$1:$B$13,2,0)),"")</f>
        <v/>
      </c>
      <c r="M11" s="533"/>
      <c r="N11" s="136"/>
      <c r="O11" s="136"/>
      <c r="P11" s="136"/>
      <c r="Q11" s="136"/>
      <c r="R11" s="136"/>
      <c r="S11" s="136"/>
      <c r="T11" s="136"/>
      <c r="U11" s="136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</row>
    <row r="12" spans="1:36" s="132" customFormat="1" ht="17.25" customHeight="1">
      <c r="A12" s="74"/>
      <c r="B12" s="246">
        <v>9</v>
      </c>
      <c r="C12" s="532"/>
      <c r="D12" s="532"/>
      <c r="E12" s="532"/>
      <c r="F12" s="529"/>
      <c r="G12" s="529"/>
      <c r="H12" s="529"/>
      <c r="I12" s="529"/>
      <c r="J12" s="529"/>
      <c r="K12" s="529"/>
      <c r="L12" s="533" t="str">
        <f>IFERROR((VLOOKUP(F12,'pomocný hárok'!$A$1:$B$13,2,0)),"")</f>
        <v/>
      </c>
      <c r="M12" s="533"/>
      <c r="N12" s="136"/>
      <c r="O12" s="136"/>
      <c r="P12" s="136"/>
      <c r="Q12" s="136"/>
      <c r="R12" s="136"/>
      <c r="S12" s="136"/>
      <c r="T12" s="136"/>
      <c r="U12" s="136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</row>
    <row r="13" spans="1:36" s="132" customFormat="1" ht="17.25" customHeight="1">
      <c r="A13" s="74"/>
      <c r="B13" s="246">
        <v>10</v>
      </c>
      <c r="C13" s="532"/>
      <c r="D13" s="532"/>
      <c r="E13" s="532"/>
      <c r="F13" s="529"/>
      <c r="G13" s="529"/>
      <c r="H13" s="529"/>
      <c r="I13" s="529"/>
      <c r="J13" s="529"/>
      <c r="K13" s="529"/>
      <c r="L13" s="533" t="str">
        <f>IFERROR((VLOOKUP(F13,'pomocný hárok'!$A$1:$B$13,2,0)),"")</f>
        <v/>
      </c>
      <c r="M13" s="533"/>
      <c r="N13" s="136"/>
      <c r="O13" s="136"/>
      <c r="P13" s="136"/>
      <c r="Q13" s="136"/>
      <c r="R13" s="136"/>
      <c r="S13" s="136"/>
      <c r="T13" s="136"/>
      <c r="U13" s="136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</row>
    <row r="14" spans="1:36" s="132" customFormat="1" ht="17.25" customHeight="1">
      <c r="A14" s="74"/>
      <c r="B14" s="246">
        <v>11</v>
      </c>
      <c r="C14" s="532"/>
      <c r="D14" s="532"/>
      <c r="E14" s="532"/>
      <c r="F14" s="529"/>
      <c r="G14" s="529"/>
      <c r="H14" s="529"/>
      <c r="I14" s="529"/>
      <c r="J14" s="529"/>
      <c r="K14" s="529"/>
      <c r="L14" s="533" t="str">
        <f>IFERROR((VLOOKUP(F14,'pomocný hárok'!$A$1:$B$13,2,0)),"")</f>
        <v/>
      </c>
      <c r="M14" s="533"/>
      <c r="N14" s="136"/>
      <c r="O14" s="136"/>
      <c r="P14" s="136"/>
      <c r="Q14" s="136"/>
      <c r="R14" s="136"/>
      <c r="S14" s="136"/>
      <c r="T14" s="136"/>
      <c r="U14" s="136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</row>
    <row r="15" spans="1:36" s="132" customFormat="1" ht="17.25" customHeight="1">
      <c r="A15" s="74"/>
      <c r="B15" s="246">
        <v>12</v>
      </c>
      <c r="C15" s="532"/>
      <c r="D15" s="532"/>
      <c r="E15" s="532"/>
      <c r="F15" s="529"/>
      <c r="G15" s="529"/>
      <c r="H15" s="529"/>
      <c r="I15" s="529"/>
      <c r="J15" s="529"/>
      <c r="K15" s="529"/>
      <c r="L15" s="533" t="str">
        <f>IFERROR((VLOOKUP(F15,'pomocný hárok'!$A$1:$B$13,2,0)),"")</f>
        <v/>
      </c>
      <c r="M15" s="533"/>
      <c r="N15" s="136"/>
      <c r="O15" s="136"/>
      <c r="P15" s="136"/>
      <c r="Q15" s="136"/>
      <c r="R15" s="136"/>
      <c r="S15" s="136"/>
      <c r="T15" s="136"/>
      <c r="U15" s="136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</row>
    <row r="16" spans="1:36" s="132" customFormat="1" ht="17.25" customHeight="1">
      <c r="A16" s="74"/>
      <c r="B16" s="246">
        <v>13</v>
      </c>
      <c r="C16" s="532"/>
      <c r="D16" s="532"/>
      <c r="E16" s="532"/>
      <c r="F16" s="529"/>
      <c r="G16" s="529"/>
      <c r="H16" s="529"/>
      <c r="I16" s="529"/>
      <c r="J16" s="529"/>
      <c r="K16" s="529"/>
      <c r="L16" s="533" t="str">
        <f>IFERROR((VLOOKUP(F16,'pomocný hárok'!$A$1:$B$13,2,0)),"")</f>
        <v/>
      </c>
      <c r="M16" s="533"/>
      <c r="N16" s="136"/>
      <c r="O16" s="136"/>
      <c r="P16" s="136"/>
      <c r="Q16" s="136"/>
      <c r="R16" s="136"/>
      <c r="S16" s="136"/>
      <c r="T16" s="136"/>
      <c r="U16" s="136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</row>
    <row r="17" spans="1:36" s="132" customFormat="1" ht="17.25" customHeight="1">
      <c r="A17" s="74"/>
      <c r="B17" s="246">
        <v>14</v>
      </c>
      <c r="C17" s="532"/>
      <c r="D17" s="532"/>
      <c r="E17" s="532"/>
      <c r="F17" s="529"/>
      <c r="G17" s="529"/>
      <c r="H17" s="529"/>
      <c r="I17" s="529"/>
      <c r="J17" s="529"/>
      <c r="K17" s="529"/>
      <c r="L17" s="533" t="str">
        <f>IFERROR((VLOOKUP(F17,'pomocný hárok'!$A$1:$B$13,2,0)),"")</f>
        <v/>
      </c>
      <c r="M17" s="533"/>
      <c r="N17" s="136"/>
      <c r="O17" s="136"/>
      <c r="P17" s="136"/>
      <c r="Q17" s="136"/>
      <c r="R17" s="136"/>
      <c r="S17" s="136"/>
      <c r="T17" s="136"/>
      <c r="U17" s="136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</row>
    <row r="18" spans="1:36" s="74" customFormat="1" ht="17.25" customHeight="1">
      <c r="B18" s="508" t="s">
        <v>103</v>
      </c>
      <c r="C18" s="508"/>
      <c r="D18" s="508"/>
      <c r="E18" s="508"/>
      <c r="F18" s="508"/>
      <c r="G18" s="508"/>
      <c r="H18" s="508"/>
      <c r="I18" s="508"/>
      <c r="J18" s="508"/>
      <c r="K18" s="508"/>
      <c r="L18" s="508"/>
      <c r="M18" s="508"/>
      <c r="N18" s="136"/>
      <c r="O18" s="136"/>
      <c r="P18" s="136"/>
      <c r="Q18" s="136"/>
      <c r="R18" s="136"/>
      <c r="S18" s="136"/>
      <c r="T18" s="136"/>
      <c r="U18" s="136"/>
    </row>
    <row r="19" spans="1:36" s="74" customFormat="1" ht="17.25" customHeight="1">
      <c r="B19" s="508" t="s">
        <v>104</v>
      </c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136"/>
      <c r="O19" s="136"/>
      <c r="P19" s="136"/>
      <c r="Q19" s="136"/>
      <c r="R19" s="136"/>
      <c r="S19" s="136"/>
      <c r="T19" s="136"/>
      <c r="U19" s="136"/>
    </row>
    <row r="20" spans="1:36" s="74" customFormat="1" ht="17.25" customHeight="1" thickBot="1"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136"/>
      <c r="O20" s="136"/>
      <c r="P20" s="136"/>
      <c r="Q20" s="136"/>
      <c r="R20" s="136"/>
      <c r="S20" s="136"/>
      <c r="T20" s="136"/>
      <c r="U20" s="136"/>
    </row>
    <row r="21" spans="1:36" ht="17.25" customHeight="1" thickBot="1">
      <c r="B21" s="581" t="s">
        <v>134</v>
      </c>
      <c r="C21" s="581"/>
      <c r="D21" s="581"/>
      <c r="E21" s="581"/>
      <c r="F21" s="548" t="s">
        <v>221</v>
      </c>
      <c r="G21" s="549"/>
      <c r="H21" s="550"/>
      <c r="I21" s="248"/>
      <c r="J21" s="249"/>
      <c r="K21" s="249"/>
      <c r="L21" s="250"/>
      <c r="M21" s="250"/>
      <c r="N21" s="136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</row>
    <row r="22" spans="1:36" s="75" customFormat="1" ht="17.25" customHeight="1">
      <c r="B22" s="580" t="s">
        <v>136</v>
      </c>
      <c r="C22" s="580"/>
      <c r="D22" s="580"/>
      <c r="E22" s="580"/>
      <c r="F22" s="251" t="str">
        <f>VLOOKUP($F$21,'Náhrady INT 2021'!$A$1:$D$44,2,0)</f>
        <v>EUR</v>
      </c>
      <c r="G22" s="248"/>
      <c r="H22" s="249"/>
      <c r="I22" s="248"/>
      <c r="J22" s="249"/>
      <c r="K22" s="249"/>
      <c r="L22" s="250"/>
      <c r="M22" s="250"/>
      <c r="N22" s="136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</row>
    <row r="23" spans="1:36" s="75" customFormat="1" ht="17.25" customHeight="1" thickBot="1">
      <c r="B23" s="580" t="s">
        <v>137</v>
      </c>
      <c r="C23" s="580"/>
      <c r="D23" s="580"/>
      <c r="E23" s="580"/>
      <c r="F23" s="252">
        <f>VLOOKUP(F21,'Náhrady INT 2021'!$A$1:$D$44,3,0)</f>
        <v>38</v>
      </c>
      <c r="G23" s="249" t="str">
        <f>F22</f>
        <v>EUR</v>
      </c>
      <c r="H23" s="253"/>
      <c r="I23" s="253"/>
      <c r="J23" s="249"/>
      <c r="K23" s="249"/>
      <c r="L23" s="254"/>
      <c r="M23" s="255"/>
      <c r="N23" s="136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</row>
    <row r="24" spans="1:36" ht="17.25" hidden="1" customHeight="1">
      <c r="B24" s="256"/>
      <c r="C24" s="257"/>
      <c r="D24" s="257"/>
      <c r="E24" s="257"/>
      <c r="F24" s="258"/>
      <c r="G24" s="259"/>
      <c r="H24" s="260"/>
      <c r="I24" s="260"/>
      <c r="J24" s="259"/>
      <c r="K24" s="259"/>
      <c r="L24" s="261"/>
      <c r="M24" s="262"/>
      <c r="N24" s="136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</row>
    <row r="25" spans="1:36" ht="17.25" hidden="1" customHeight="1">
      <c r="B25" s="258"/>
      <c r="C25" s="257"/>
      <c r="D25" s="257"/>
      <c r="E25" s="263"/>
      <c r="F25" s="264"/>
      <c r="G25" s="259"/>
      <c r="H25" s="260"/>
      <c r="I25" s="260"/>
      <c r="J25" s="265"/>
      <c r="K25" s="259"/>
      <c r="L25" s="261"/>
      <c r="M25" s="262"/>
      <c r="N25" s="136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</row>
    <row r="26" spans="1:36" ht="17.25" hidden="1" customHeight="1">
      <c r="B26" s="259"/>
      <c r="C26" s="259"/>
      <c r="D26" s="266"/>
      <c r="E26" s="266"/>
      <c r="F26" s="266"/>
      <c r="G26" s="264"/>
      <c r="H26" s="260"/>
      <c r="I26" s="260"/>
      <c r="J26" s="265"/>
      <c r="K26" s="259"/>
      <c r="L26" s="261"/>
      <c r="M26" s="262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</row>
    <row r="27" spans="1:36" ht="17.25" hidden="1" customHeight="1" thickBot="1">
      <c r="B27" s="266"/>
      <c r="C27" s="259"/>
      <c r="D27" s="266"/>
      <c r="E27" s="266"/>
      <c r="F27" s="266"/>
      <c r="G27" s="266"/>
      <c r="H27" s="266"/>
      <c r="I27" s="266"/>
      <c r="J27" s="266"/>
      <c r="K27" s="259"/>
      <c r="L27" s="261"/>
      <c r="M27" s="262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</row>
    <row r="28" spans="1:36" ht="17.25" customHeight="1">
      <c r="B28" s="551" t="s">
        <v>110</v>
      </c>
      <c r="C28" s="554" t="s">
        <v>12</v>
      </c>
      <c r="D28" s="582" t="s">
        <v>138</v>
      </c>
      <c r="E28" s="582" t="s">
        <v>139</v>
      </c>
      <c r="F28" s="582" t="s">
        <v>140</v>
      </c>
      <c r="G28" s="587" t="s">
        <v>141</v>
      </c>
      <c r="H28" s="588"/>
      <c r="I28" s="589"/>
      <c r="J28" s="526" t="s">
        <v>142</v>
      </c>
      <c r="K28" s="514" t="s">
        <v>109</v>
      </c>
      <c r="L28" s="514" t="s">
        <v>143</v>
      </c>
      <c r="M28" s="255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</row>
    <row r="29" spans="1:36" ht="17.25" customHeight="1">
      <c r="B29" s="552"/>
      <c r="C29" s="555"/>
      <c r="D29" s="583"/>
      <c r="E29" s="583"/>
      <c r="F29" s="583"/>
      <c r="G29" s="590"/>
      <c r="H29" s="591"/>
      <c r="I29" s="592"/>
      <c r="J29" s="527"/>
      <c r="K29" s="534"/>
      <c r="L29" s="534"/>
      <c r="M29" s="255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</row>
    <row r="30" spans="1:36" ht="17.25" customHeight="1" thickBot="1">
      <c r="B30" s="552"/>
      <c r="C30" s="555"/>
      <c r="D30" s="557" t="s">
        <v>144</v>
      </c>
      <c r="E30" s="557"/>
      <c r="F30" s="267" t="s">
        <v>145</v>
      </c>
      <c r="G30" s="593"/>
      <c r="H30" s="594"/>
      <c r="I30" s="595"/>
      <c r="J30" s="527"/>
      <c r="K30" s="534"/>
      <c r="L30" s="534"/>
      <c r="M30" s="255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</row>
    <row r="31" spans="1:36" ht="17.25" customHeight="1" thickBot="1">
      <c r="B31" s="553"/>
      <c r="C31" s="556"/>
      <c r="D31" s="268" t="s">
        <v>111</v>
      </c>
      <c r="E31" s="268" t="s">
        <v>112</v>
      </c>
      <c r="F31" s="268" t="s">
        <v>146</v>
      </c>
      <c r="G31" s="268" t="s">
        <v>113</v>
      </c>
      <c r="H31" s="268" t="s">
        <v>114</v>
      </c>
      <c r="I31" s="268" t="s">
        <v>115</v>
      </c>
      <c r="J31" s="528"/>
      <c r="K31" s="515"/>
      <c r="L31" s="515"/>
      <c r="M31" s="255"/>
      <c r="N31" s="221"/>
      <c r="O31" s="524" t="s">
        <v>117</v>
      </c>
      <c r="P31" s="525"/>
      <c r="Q31" s="224" t="s">
        <v>118</v>
      </c>
      <c r="R31" s="225" t="s">
        <v>119</v>
      </c>
      <c r="S31" s="226"/>
      <c r="T31" s="522" t="s">
        <v>120</v>
      </c>
      <c r="U31" s="523"/>
      <c r="V31" s="523"/>
      <c r="W31" s="225" t="s">
        <v>121</v>
      </c>
      <c r="X31" s="221"/>
      <c r="Y31" s="227" t="s">
        <v>147</v>
      </c>
      <c r="Z31" s="228"/>
      <c r="AA31" s="228" t="s">
        <v>118</v>
      </c>
      <c r="AB31" s="228" t="s">
        <v>148</v>
      </c>
      <c r="AC31" s="221"/>
      <c r="AD31" s="221"/>
      <c r="AE31" s="221"/>
      <c r="AF31" s="221"/>
      <c r="AG31" s="221"/>
      <c r="AH31" s="221"/>
      <c r="AI31" s="221"/>
      <c r="AJ31" s="221"/>
    </row>
    <row r="32" spans="1:36" ht="17.25" customHeight="1">
      <c r="B32" s="269">
        <v>1</v>
      </c>
      <c r="C32" s="270"/>
      <c r="D32" s="271">
        <v>0.125</v>
      </c>
      <c r="E32" s="271">
        <v>0.83333333333333337</v>
      </c>
      <c r="F32" s="271">
        <f>E32-D32</f>
        <v>0.70833333333333337</v>
      </c>
      <c r="G32" s="272"/>
      <c r="H32" s="272"/>
      <c r="I32" s="273"/>
      <c r="J32" s="274">
        <f t="shared" ref="J32:J65" si="0">ROUND(IF(R32-($F$23*W32)+($F$25*AB32)&lt;0,0,R32-($F$23*W32)),2)</f>
        <v>38</v>
      </c>
      <c r="K32" s="275"/>
      <c r="L32" s="276">
        <f>J32*K32</f>
        <v>0</v>
      </c>
      <c r="M32" s="255"/>
      <c r="N32" s="222"/>
      <c r="O32" s="229">
        <v>0</v>
      </c>
      <c r="P32" s="226">
        <v>0</v>
      </c>
      <c r="Q32" s="230">
        <f t="shared" ref="Q32:Q65" si="1">E32-D32</f>
        <v>0.70833333333333337</v>
      </c>
      <c r="R32" s="231">
        <f>LOOKUP(Q32,$O$32:$P$35,$P$32:$P$35)</f>
        <v>38</v>
      </c>
      <c r="S32" s="226"/>
      <c r="T32" s="232">
        <f t="shared" ref="T32:T65" si="2">IF(G32="X",25%,0)</f>
        <v>0</v>
      </c>
      <c r="U32" s="233">
        <f t="shared" ref="U32:U65" si="3">IF(H32="X",40%,0)</f>
        <v>0</v>
      </c>
      <c r="V32" s="233">
        <f t="shared" ref="V32:V65" si="4">IF(I32="X",35%,0)</f>
        <v>0</v>
      </c>
      <c r="W32" s="234">
        <f>(V32+U32+T32)</f>
        <v>0</v>
      </c>
      <c r="X32" s="221"/>
      <c r="Y32" s="229">
        <v>0</v>
      </c>
      <c r="Z32" s="235">
        <v>0</v>
      </c>
      <c r="AA32" s="230">
        <f t="shared" ref="AA32:AA65" si="5">Q32</f>
        <v>0.70833333333333337</v>
      </c>
      <c r="AB32" s="236">
        <f t="shared" ref="AB32:AB65" si="6">LOOKUP(AA32,$Y$32:$Z$35,$Z$32:$Z$35)</f>
        <v>1</v>
      </c>
      <c r="AC32" s="221"/>
      <c r="AD32" s="221"/>
      <c r="AE32" s="221"/>
      <c r="AF32" s="221"/>
      <c r="AG32" s="221"/>
      <c r="AH32" s="221"/>
      <c r="AI32" s="221"/>
      <c r="AJ32" s="221"/>
    </row>
    <row r="33" spans="2:36" ht="17.25" customHeight="1">
      <c r="B33" s="277">
        <v>2</v>
      </c>
      <c r="C33" s="278"/>
      <c r="D33" s="279"/>
      <c r="E33" s="279"/>
      <c r="F33" s="279">
        <f>E33-D33</f>
        <v>0</v>
      </c>
      <c r="G33" s="280"/>
      <c r="H33" s="280"/>
      <c r="I33" s="281"/>
      <c r="J33" s="282">
        <f t="shared" si="0"/>
        <v>0</v>
      </c>
      <c r="K33" s="283"/>
      <c r="L33" s="284">
        <f t="shared" ref="L33:L34" si="7">J33*K33</f>
        <v>0</v>
      </c>
      <c r="M33" s="255"/>
      <c r="N33" s="222"/>
      <c r="O33" s="229">
        <v>6.9444444444444447E-4</v>
      </c>
      <c r="P33" s="226">
        <f>25%*F23</f>
        <v>9.5</v>
      </c>
      <c r="Q33" s="230">
        <f t="shared" si="1"/>
        <v>0</v>
      </c>
      <c r="R33" s="231">
        <f>LOOKUP(Q33,$O$32:$P$35,$P$32:$P$35)</f>
        <v>0</v>
      </c>
      <c r="S33" s="226"/>
      <c r="T33" s="232">
        <f t="shared" si="2"/>
        <v>0</v>
      </c>
      <c r="U33" s="233">
        <f t="shared" si="3"/>
        <v>0</v>
      </c>
      <c r="V33" s="233">
        <f t="shared" si="4"/>
        <v>0</v>
      </c>
      <c r="W33" s="234">
        <f t="shared" ref="W33:W65" si="8">(V33+U33+T33)</f>
        <v>0</v>
      </c>
      <c r="X33" s="221"/>
      <c r="Y33" s="229">
        <v>6.9444444444444447E-4</v>
      </c>
      <c r="Z33" s="235">
        <v>0.25</v>
      </c>
      <c r="AA33" s="230">
        <f t="shared" si="5"/>
        <v>0</v>
      </c>
      <c r="AB33" s="236">
        <f t="shared" si="6"/>
        <v>0</v>
      </c>
      <c r="AC33" s="221"/>
      <c r="AD33" s="221"/>
      <c r="AE33" s="221"/>
      <c r="AF33" s="221"/>
      <c r="AG33" s="221"/>
      <c r="AH33" s="221"/>
      <c r="AI33" s="221"/>
      <c r="AJ33" s="221"/>
    </row>
    <row r="34" spans="2:36" ht="17.25" customHeight="1">
      <c r="B34" s="277">
        <v>3</v>
      </c>
      <c r="C34" s="278"/>
      <c r="D34" s="279"/>
      <c r="E34" s="279"/>
      <c r="F34" s="279">
        <f t="shared" ref="F34:F65" si="9">E34-D34</f>
        <v>0</v>
      </c>
      <c r="G34" s="280"/>
      <c r="H34" s="280"/>
      <c r="I34" s="281"/>
      <c r="J34" s="282">
        <f t="shared" si="0"/>
        <v>0</v>
      </c>
      <c r="K34" s="283"/>
      <c r="L34" s="284">
        <f t="shared" si="7"/>
        <v>0</v>
      </c>
      <c r="M34" s="255"/>
      <c r="N34" s="222"/>
      <c r="O34" s="229">
        <v>0.25001157407407409</v>
      </c>
      <c r="P34" s="226">
        <f>F23*50%</f>
        <v>19</v>
      </c>
      <c r="Q34" s="230">
        <f t="shared" si="1"/>
        <v>0</v>
      </c>
      <c r="R34" s="231">
        <f t="shared" ref="R34:R65" si="10">LOOKUP(Q34,$O$32:$P$35,$P$32:$P$35)</f>
        <v>0</v>
      </c>
      <c r="S34" s="226"/>
      <c r="T34" s="232">
        <f t="shared" si="2"/>
        <v>0</v>
      </c>
      <c r="U34" s="233">
        <f t="shared" si="3"/>
        <v>0</v>
      </c>
      <c r="V34" s="233">
        <f t="shared" si="4"/>
        <v>0</v>
      </c>
      <c r="W34" s="234">
        <f t="shared" si="8"/>
        <v>0</v>
      </c>
      <c r="X34" s="221"/>
      <c r="Y34" s="229">
        <v>0.25001157407407409</v>
      </c>
      <c r="Z34" s="235">
        <v>0.5</v>
      </c>
      <c r="AA34" s="230">
        <f t="shared" si="5"/>
        <v>0</v>
      </c>
      <c r="AB34" s="236">
        <f t="shared" si="6"/>
        <v>0</v>
      </c>
      <c r="AC34" s="221"/>
      <c r="AD34" s="221"/>
      <c r="AE34" s="221"/>
      <c r="AF34" s="221"/>
      <c r="AG34" s="221"/>
      <c r="AH34" s="221"/>
      <c r="AI34" s="221"/>
      <c r="AJ34" s="221"/>
    </row>
    <row r="35" spans="2:36" ht="17.25" customHeight="1">
      <c r="B35" s="277">
        <v>4</v>
      </c>
      <c r="C35" s="278"/>
      <c r="D35" s="279"/>
      <c r="E35" s="279"/>
      <c r="F35" s="279">
        <f t="shared" si="9"/>
        <v>0</v>
      </c>
      <c r="G35" s="280"/>
      <c r="H35" s="280"/>
      <c r="I35" s="281"/>
      <c r="J35" s="282">
        <f t="shared" si="0"/>
        <v>0</v>
      </c>
      <c r="K35" s="283"/>
      <c r="L35" s="284">
        <f t="shared" ref="L35:L65" si="11">J35*K35</f>
        <v>0</v>
      </c>
      <c r="M35" s="255"/>
      <c r="N35" s="222"/>
      <c r="O35" s="229">
        <v>0.50001157407407404</v>
      </c>
      <c r="P35" s="226">
        <f>F23*100%</f>
        <v>38</v>
      </c>
      <c r="Q35" s="230">
        <f t="shared" si="1"/>
        <v>0</v>
      </c>
      <c r="R35" s="231">
        <f t="shared" si="10"/>
        <v>0</v>
      </c>
      <c r="S35" s="226"/>
      <c r="T35" s="232">
        <f t="shared" si="2"/>
        <v>0</v>
      </c>
      <c r="U35" s="233">
        <f t="shared" si="3"/>
        <v>0</v>
      </c>
      <c r="V35" s="233">
        <f t="shared" si="4"/>
        <v>0</v>
      </c>
      <c r="W35" s="234">
        <f t="shared" si="8"/>
        <v>0</v>
      </c>
      <c r="X35" s="221"/>
      <c r="Y35" s="229">
        <v>0.50001157407407404</v>
      </c>
      <c r="Z35" s="235">
        <v>1</v>
      </c>
      <c r="AA35" s="230">
        <f t="shared" si="5"/>
        <v>0</v>
      </c>
      <c r="AB35" s="236">
        <f t="shared" si="6"/>
        <v>0</v>
      </c>
      <c r="AC35" s="221"/>
      <c r="AD35" s="221"/>
      <c r="AE35" s="221"/>
      <c r="AF35" s="221"/>
      <c r="AG35" s="221"/>
      <c r="AH35" s="221"/>
      <c r="AI35" s="221"/>
      <c r="AJ35" s="221"/>
    </row>
    <row r="36" spans="2:36" ht="17.25" customHeight="1">
      <c r="B36" s="277">
        <v>5</v>
      </c>
      <c r="C36" s="278"/>
      <c r="D36" s="279"/>
      <c r="E36" s="279"/>
      <c r="F36" s="279">
        <f t="shared" si="9"/>
        <v>0</v>
      </c>
      <c r="G36" s="280"/>
      <c r="H36" s="280"/>
      <c r="I36" s="281"/>
      <c r="J36" s="282">
        <f t="shared" si="0"/>
        <v>0</v>
      </c>
      <c r="K36" s="283"/>
      <c r="L36" s="284">
        <f t="shared" si="11"/>
        <v>0</v>
      </c>
      <c r="M36" s="255"/>
      <c r="N36" s="222"/>
      <c r="O36" s="237"/>
      <c r="P36" s="226"/>
      <c r="Q36" s="230">
        <f t="shared" si="1"/>
        <v>0</v>
      </c>
      <c r="R36" s="231">
        <f t="shared" si="10"/>
        <v>0</v>
      </c>
      <c r="S36" s="226"/>
      <c r="T36" s="232">
        <f t="shared" si="2"/>
        <v>0</v>
      </c>
      <c r="U36" s="233">
        <f t="shared" si="3"/>
        <v>0</v>
      </c>
      <c r="V36" s="233">
        <f t="shared" si="4"/>
        <v>0</v>
      </c>
      <c r="W36" s="234">
        <f t="shared" si="8"/>
        <v>0</v>
      </c>
      <c r="X36" s="221"/>
      <c r="Y36" s="238"/>
      <c r="Z36" s="221"/>
      <c r="AA36" s="230">
        <f t="shared" si="5"/>
        <v>0</v>
      </c>
      <c r="AB36" s="236">
        <f t="shared" si="6"/>
        <v>0</v>
      </c>
      <c r="AC36" s="221"/>
      <c r="AD36" s="221"/>
      <c r="AE36" s="221"/>
      <c r="AF36" s="221"/>
      <c r="AG36" s="221"/>
      <c r="AH36" s="221"/>
      <c r="AI36" s="221"/>
      <c r="AJ36" s="221"/>
    </row>
    <row r="37" spans="2:36" ht="17.25" customHeight="1">
      <c r="B37" s="277">
        <v>6</v>
      </c>
      <c r="C37" s="278"/>
      <c r="D37" s="279"/>
      <c r="E37" s="279"/>
      <c r="F37" s="279">
        <f t="shared" si="9"/>
        <v>0</v>
      </c>
      <c r="G37" s="280"/>
      <c r="H37" s="280"/>
      <c r="I37" s="281"/>
      <c r="J37" s="282">
        <f t="shared" si="0"/>
        <v>0</v>
      </c>
      <c r="K37" s="283"/>
      <c r="L37" s="284">
        <f t="shared" si="11"/>
        <v>0</v>
      </c>
      <c r="M37" s="255"/>
      <c r="N37" s="222"/>
      <c r="O37" s="237"/>
      <c r="P37" s="226"/>
      <c r="Q37" s="230">
        <f t="shared" si="1"/>
        <v>0</v>
      </c>
      <c r="R37" s="231">
        <f t="shared" si="10"/>
        <v>0</v>
      </c>
      <c r="S37" s="226"/>
      <c r="T37" s="232">
        <f t="shared" si="2"/>
        <v>0</v>
      </c>
      <c r="U37" s="233">
        <f t="shared" si="3"/>
        <v>0</v>
      </c>
      <c r="V37" s="233">
        <f t="shared" si="4"/>
        <v>0</v>
      </c>
      <c r="W37" s="234">
        <f t="shared" si="8"/>
        <v>0</v>
      </c>
      <c r="X37" s="221"/>
      <c r="Y37" s="238"/>
      <c r="Z37" s="221"/>
      <c r="AA37" s="230">
        <f t="shared" si="5"/>
        <v>0</v>
      </c>
      <c r="AB37" s="236">
        <f t="shared" si="6"/>
        <v>0</v>
      </c>
      <c r="AC37" s="221"/>
      <c r="AD37" s="221"/>
      <c r="AE37" s="221"/>
      <c r="AF37" s="221"/>
      <c r="AG37" s="221"/>
      <c r="AH37" s="221"/>
      <c r="AI37" s="221"/>
      <c r="AJ37" s="221"/>
    </row>
    <row r="38" spans="2:36" ht="17.25" customHeight="1">
      <c r="B38" s="277">
        <v>7</v>
      </c>
      <c r="C38" s="278"/>
      <c r="D38" s="279"/>
      <c r="E38" s="279"/>
      <c r="F38" s="279">
        <f t="shared" si="9"/>
        <v>0</v>
      </c>
      <c r="G38" s="280"/>
      <c r="H38" s="280"/>
      <c r="I38" s="281"/>
      <c r="J38" s="282">
        <f t="shared" si="0"/>
        <v>0</v>
      </c>
      <c r="K38" s="283"/>
      <c r="L38" s="284">
        <f t="shared" si="11"/>
        <v>0</v>
      </c>
      <c r="M38" s="255"/>
      <c r="N38" s="222"/>
      <c r="O38" s="237"/>
      <c r="P38" s="226"/>
      <c r="Q38" s="230">
        <f t="shared" si="1"/>
        <v>0</v>
      </c>
      <c r="R38" s="231">
        <f t="shared" si="10"/>
        <v>0</v>
      </c>
      <c r="S38" s="226"/>
      <c r="T38" s="232">
        <f t="shared" si="2"/>
        <v>0</v>
      </c>
      <c r="U38" s="233">
        <f t="shared" si="3"/>
        <v>0</v>
      </c>
      <c r="V38" s="233">
        <f t="shared" si="4"/>
        <v>0</v>
      </c>
      <c r="W38" s="234">
        <f t="shared" si="8"/>
        <v>0</v>
      </c>
      <c r="X38" s="221"/>
      <c r="Y38" s="238"/>
      <c r="Z38" s="221"/>
      <c r="AA38" s="230">
        <f t="shared" si="5"/>
        <v>0</v>
      </c>
      <c r="AB38" s="236">
        <f t="shared" si="6"/>
        <v>0</v>
      </c>
      <c r="AC38" s="221"/>
      <c r="AD38" s="221"/>
      <c r="AE38" s="221"/>
      <c r="AF38" s="221"/>
      <c r="AG38" s="221"/>
      <c r="AH38" s="221"/>
      <c r="AI38" s="221"/>
      <c r="AJ38" s="221"/>
    </row>
    <row r="39" spans="2:36" ht="17.25" customHeight="1">
      <c r="B39" s="277">
        <v>8</v>
      </c>
      <c r="C39" s="278"/>
      <c r="D39" s="279"/>
      <c r="E39" s="279"/>
      <c r="F39" s="279">
        <f t="shared" si="9"/>
        <v>0</v>
      </c>
      <c r="G39" s="280"/>
      <c r="H39" s="280"/>
      <c r="I39" s="281"/>
      <c r="J39" s="282">
        <f t="shared" si="0"/>
        <v>0</v>
      </c>
      <c r="K39" s="283"/>
      <c r="L39" s="284">
        <f t="shared" si="11"/>
        <v>0</v>
      </c>
      <c r="M39" s="255"/>
      <c r="N39" s="222"/>
      <c r="O39" s="237"/>
      <c r="P39" s="226"/>
      <c r="Q39" s="230">
        <f t="shared" si="1"/>
        <v>0</v>
      </c>
      <c r="R39" s="231">
        <f t="shared" si="10"/>
        <v>0</v>
      </c>
      <c r="S39" s="226"/>
      <c r="T39" s="232">
        <f t="shared" si="2"/>
        <v>0</v>
      </c>
      <c r="U39" s="233">
        <f t="shared" si="3"/>
        <v>0</v>
      </c>
      <c r="V39" s="233">
        <f t="shared" si="4"/>
        <v>0</v>
      </c>
      <c r="W39" s="234">
        <f t="shared" si="8"/>
        <v>0</v>
      </c>
      <c r="X39" s="221"/>
      <c r="Y39" s="238"/>
      <c r="Z39" s="221"/>
      <c r="AA39" s="230">
        <f t="shared" si="5"/>
        <v>0</v>
      </c>
      <c r="AB39" s="236">
        <f t="shared" si="6"/>
        <v>0</v>
      </c>
      <c r="AC39" s="221"/>
      <c r="AD39" s="221"/>
      <c r="AE39" s="221"/>
      <c r="AF39" s="221"/>
      <c r="AG39" s="221"/>
      <c r="AH39" s="221"/>
      <c r="AI39" s="221"/>
      <c r="AJ39" s="221"/>
    </row>
    <row r="40" spans="2:36" ht="17.25" customHeight="1">
      <c r="B40" s="277">
        <v>9</v>
      </c>
      <c r="C40" s="278"/>
      <c r="D40" s="279"/>
      <c r="E40" s="279"/>
      <c r="F40" s="279">
        <f t="shared" si="9"/>
        <v>0</v>
      </c>
      <c r="G40" s="280"/>
      <c r="H40" s="280"/>
      <c r="I40" s="281"/>
      <c r="J40" s="282">
        <f t="shared" si="0"/>
        <v>0</v>
      </c>
      <c r="K40" s="283"/>
      <c r="L40" s="284">
        <f t="shared" si="11"/>
        <v>0</v>
      </c>
      <c r="M40" s="255"/>
      <c r="N40" s="222"/>
      <c r="O40" s="237"/>
      <c r="P40" s="226"/>
      <c r="Q40" s="230">
        <f t="shared" si="1"/>
        <v>0</v>
      </c>
      <c r="R40" s="231">
        <f t="shared" si="10"/>
        <v>0</v>
      </c>
      <c r="S40" s="226"/>
      <c r="T40" s="232">
        <f t="shared" si="2"/>
        <v>0</v>
      </c>
      <c r="U40" s="233">
        <f t="shared" si="3"/>
        <v>0</v>
      </c>
      <c r="V40" s="233">
        <f t="shared" si="4"/>
        <v>0</v>
      </c>
      <c r="W40" s="234">
        <f t="shared" si="8"/>
        <v>0</v>
      </c>
      <c r="X40" s="221"/>
      <c r="Y40" s="238"/>
      <c r="Z40" s="221"/>
      <c r="AA40" s="230">
        <f t="shared" si="5"/>
        <v>0</v>
      </c>
      <c r="AB40" s="236">
        <f t="shared" si="6"/>
        <v>0</v>
      </c>
      <c r="AC40" s="221"/>
      <c r="AD40" s="221"/>
      <c r="AE40" s="221"/>
      <c r="AF40" s="221"/>
      <c r="AG40" s="221"/>
      <c r="AH40" s="221"/>
      <c r="AI40" s="221"/>
      <c r="AJ40" s="221"/>
    </row>
    <row r="41" spans="2:36" ht="17.25" customHeight="1">
      <c r="B41" s="277">
        <v>10</v>
      </c>
      <c r="C41" s="278"/>
      <c r="D41" s="279"/>
      <c r="E41" s="279"/>
      <c r="F41" s="279">
        <f t="shared" si="9"/>
        <v>0</v>
      </c>
      <c r="G41" s="280"/>
      <c r="H41" s="280"/>
      <c r="I41" s="281"/>
      <c r="J41" s="282">
        <f t="shared" si="0"/>
        <v>0</v>
      </c>
      <c r="K41" s="283"/>
      <c r="L41" s="284">
        <f t="shared" si="11"/>
        <v>0</v>
      </c>
      <c r="M41" s="255"/>
      <c r="N41" s="222"/>
      <c r="O41" s="237"/>
      <c r="P41" s="226"/>
      <c r="Q41" s="230">
        <f t="shared" si="1"/>
        <v>0</v>
      </c>
      <c r="R41" s="231">
        <f t="shared" si="10"/>
        <v>0</v>
      </c>
      <c r="S41" s="226"/>
      <c r="T41" s="232">
        <f t="shared" si="2"/>
        <v>0</v>
      </c>
      <c r="U41" s="233">
        <f t="shared" si="3"/>
        <v>0</v>
      </c>
      <c r="V41" s="233">
        <f t="shared" si="4"/>
        <v>0</v>
      </c>
      <c r="W41" s="234">
        <f t="shared" si="8"/>
        <v>0</v>
      </c>
      <c r="X41" s="221"/>
      <c r="Y41" s="238"/>
      <c r="Z41" s="221"/>
      <c r="AA41" s="230">
        <f t="shared" si="5"/>
        <v>0</v>
      </c>
      <c r="AB41" s="236">
        <f t="shared" si="6"/>
        <v>0</v>
      </c>
      <c r="AC41" s="221"/>
      <c r="AD41" s="221"/>
      <c r="AE41" s="221"/>
      <c r="AF41" s="221"/>
      <c r="AG41" s="221"/>
      <c r="AH41" s="221"/>
      <c r="AI41" s="221"/>
      <c r="AJ41" s="221"/>
    </row>
    <row r="42" spans="2:36" ht="17.25" customHeight="1">
      <c r="B42" s="277">
        <v>11</v>
      </c>
      <c r="C42" s="278"/>
      <c r="D42" s="279"/>
      <c r="E42" s="279"/>
      <c r="F42" s="279">
        <f t="shared" si="9"/>
        <v>0</v>
      </c>
      <c r="G42" s="280"/>
      <c r="H42" s="280"/>
      <c r="I42" s="281"/>
      <c r="J42" s="282">
        <f t="shared" si="0"/>
        <v>0</v>
      </c>
      <c r="K42" s="283"/>
      <c r="L42" s="284">
        <f t="shared" si="11"/>
        <v>0</v>
      </c>
      <c r="M42" s="255"/>
      <c r="N42" s="222"/>
      <c r="O42" s="237"/>
      <c r="P42" s="226"/>
      <c r="Q42" s="230">
        <f t="shared" si="1"/>
        <v>0</v>
      </c>
      <c r="R42" s="231">
        <f t="shared" si="10"/>
        <v>0</v>
      </c>
      <c r="S42" s="226"/>
      <c r="T42" s="232">
        <f t="shared" si="2"/>
        <v>0</v>
      </c>
      <c r="U42" s="233">
        <f t="shared" si="3"/>
        <v>0</v>
      </c>
      <c r="V42" s="233">
        <f t="shared" si="4"/>
        <v>0</v>
      </c>
      <c r="W42" s="234">
        <f t="shared" si="8"/>
        <v>0</v>
      </c>
      <c r="X42" s="221"/>
      <c r="Y42" s="238"/>
      <c r="Z42" s="221"/>
      <c r="AA42" s="230">
        <f t="shared" si="5"/>
        <v>0</v>
      </c>
      <c r="AB42" s="236">
        <f t="shared" si="6"/>
        <v>0</v>
      </c>
      <c r="AC42" s="221"/>
      <c r="AD42" s="221"/>
      <c r="AE42" s="221"/>
      <c r="AF42" s="221"/>
      <c r="AG42" s="221"/>
      <c r="AH42" s="221"/>
      <c r="AI42" s="221"/>
      <c r="AJ42" s="221"/>
    </row>
    <row r="43" spans="2:36" ht="17.25" customHeight="1">
      <c r="B43" s="277">
        <v>12</v>
      </c>
      <c r="C43" s="278"/>
      <c r="D43" s="279"/>
      <c r="E43" s="279"/>
      <c r="F43" s="279">
        <f t="shared" si="9"/>
        <v>0</v>
      </c>
      <c r="G43" s="280"/>
      <c r="H43" s="280"/>
      <c r="I43" s="281"/>
      <c r="J43" s="282">
        <f t="shared" si="0"/>
        <v>0</v>
      </c>
      <c r="K43" s="283"/>
      <c r="L43" s="284">
        <f t="shared" si="11"/>
        <v>0</v>
      </c>
      <c r="M43" s="255"/>
      <c r="N43" s="222"/>
      <c r="O43" s="237"/>
      <c r="P43" s="226"/>
      <c r="Q43" s="230">
        <f t="shared" si="1"/>
        <v>0</v>
      </c>
      <c r="R43" s="231">
        <f t="shared" si="10"/>
        <v>0</v>
      </c>
      <c r="S43" s="226"/>
      <c r="T43" s="232">
        <f t="shared" si="2"/>
        <v>0</v>
      </c>
      <c r="U43" s="233">
        <f t="shared" si="3"/>
        <v>0</v>
      </c>
      <c r="V43" s="233">
        <f t="shared" si="4"/>
        <v>0</v>
      </c>
      <c r="W43" s="234">
        <f t="shared" si="8"/>
        <v>0</v>
      </c>
      <c r="X43" s="221"/>
      <c r="Y43" s="238"/>
      <c r="Z43" s="221"/>
      <c r="AA43" s="230">
        <f t="shared" si="5"/>
        <v>0</v>
      </c>
      <c r="AB43" s="236">
        <f t="shared" si="6"/>
        <v>0</v>
      </c>
      <c r="AC43" s="221"/>
      <c r="AD43" s="221"/>
      <c r="AE43" s="221"/>
      <c r="AF43" s="221"/>
      <c r="AG43" s="221"/>
      <c r="AH43" s="221"/>
      <c r="AI43" s="221"/>
      <c r="AJ43" s="221"/>
    </row>
    <row r="44" spans="2:36" ht="17.25" customHeight="1">
      <c r="B44" s="277">
        <v>13</v>
      </c>
      <c r="C44" s="278"/>
      <c r="D44" s="279"/>
      <c r="E44" s="279"/>
      <c r="F44" s="279">
        <f t="shared" si="9"/>
        <v>0</v>
      </c>
      <c r="G44" s="280"/>
      <c r="H44" s="280"/>
      <c r="I44" s="281"/>
      <c r="J44" s="282">
        <f t="shared" si="0"/>
        <v>0</v>
      </c>
      <c r="K44" s="283"/>
      <c r="L44" s="284">
        <f t="shared" si="11"/>
        <v>0</v>
      </c>
      <c r="M44" s="255"/>
      <c r="N44" s="222"/>
      <c r="O44" s="229">
        <v>6.9444444444444447E-4</v>
      </c>
      <c r="P44" s="226">
        <f>25%*F35</f>
        <v>0</v>
      </c>
      <c r="Q44" s="230">
        <f t="shared" si="1"/>
        <v>0</v>
      </c>
      <c r="R44" s="231">
        <f t="shared" si="10"/>
        <v>0</v>
      </c>
      <c r="S44" s="226"/>
      <c r="T44" s="232">
        <f t="shared" si="2"/>
        <v>0</v>
      </c>
      <c r="U44" s="233">
        <f t="shared" si="3"/>
        <v>0</v>
      </c>
      <c r="V44" s="233">
        <f t="shared" si="4"/>
        <v>0</v>
      </c>
      <c r="W44" s="234">
        <f t="shared" si="8"/>
        <v>0</v>
      </c>
      <c r="X44" s="221"/>
      <c r="Y44" s="229">
        <v>6.9444444444444447E-4</v>
      </c>
      <c r="Z44" s="235">
        <v>0.25</v>
      </c>
      <c r="AA44" s="230">
        <f t="shared" si="5"/>
        <v>0</v>
      </c>
      <c r="AB44" s="236">
        <f t="shared" si="6"/>
        <v>0</v>
      </c>
      <c r="AC44" s="221"/>
      <c r="AD44" s="221"/>
      <c r="AE44" s="221"/>
      <c r="AF44" s="221"/>
      <c r="AG44" s="221"/>
      <c r="AH44" s="221"/>
      <c r="AI44" s="221"/>
      <c r="AJ44" s="221"/>
    </row>
    <row r="45" spans="2:36" ht="17.25" customHeight="1">
      <c r="B45" s="277">
        <v>14</v>
      </c>
      <c r="C45" s="278"/>
      <c r="D45" s="279"/>
      <c r="E45" s="279"/>
      <c r="F45" s="279">
        <f t="shared" si="9"/>
        <v>0</v>
      </c>
      <c r="G45" s="280"/>
      <c r="H45" s="280"/>
      <c r="I45" s="281"/>
      <c r="J45" s="282">
        <f t="shared" si="0"/>
        <v>0</v>
      </c>
      <c r="K45" s="283"/>
      <c r="L45" s="284">
        <f t="shared" si="11"/>
        <v>0</v>
      </c>
      <c r="M45" s="255"/>
      <c r="N45" s="222"/>
      <c r="O45" s="229">
        <v>0.25001157407407409</v>
      </c>
      <c r="P45" s="226">
        <f>F35*50%</f>
        <v>0</v>
      </c>
      <c r="Q45" s="230">
        <f t="shared" si="1"/>
        <v>0</v>
      </c>
      <c r="R45" s="231">
        <f t="shared" si="10"/>
        <v>0</v>
      </c>
      <c r="S45" s="226"/>
      <c r="T45" s="232">
        <f t="shared" si="2"/>
        <v>0</v>
      </c>
      <c r="U45" s="233">
        <f t="shared" si="3"/>
        <v>0</v>
      </c>
      <c r="V45" s="233">
        <f t="shared" si="4"/>
        <v>0</v>
      </c>
      <c r="W45" s="234">
        <f t="shared" si="8"/>
        <v>0</v>
      </c>
      <c r="X45" s="221"/>
      <c r="Y45" s="229">
        <v>0.25001157407407409</v>
      </c>
      <c r="Z45" s="235">
        <v>0.5</v>
      </c>
      <c r="AA45" s="230">
        <f t="shared" si="5"/>
        <v>0</v>
      </c>
      <c r="AB45" s="236">
        <f t="shared" si="6"/>
        <v>0</v>
      </c>
      <c r="AC45" s="221"/>
      <c r="AD45" s="221"/>
      <c r="AE45" s="221"/>
      <c r="AF45" s="221"/>
      <c r="AG45" s="221"/>
      <c r="AH45" s="221"/>
      <c r="AI45" s="221"/>
      <c r="AJ45" s="221"/>
    </row>
    <row r="46" spans="2:36" ht="17.25" customHeight="1">
      <c r="B46" s="277">
        <v>15</v>
      </c>
      <c r="C46" s="278"/>
      <c r="D46" s="279"/>
      <c r="E46" s="279"/>
      <c r="F46" s="279">
        <f t="shared" si="9"/>
        <v>0</v>
      </c>
      <c r="G46" s="280"/>
      <c r="H46" s="280"/>
      <c r="I46" s="281"/>
      <c r="J46" s="282">
        <f t="shared" si="0"/>
        <v>0</v>
      </c>
      <c r="K46" s="283"/>
      <c r="L46" s="284">
        <f t="shared" si="11"/>
        <v>0</v>
      </c>
      <c r="M46" s="255"/>
      <c r="N46" s="222"/>
      <c r="O46" s="229">
        <v>0.50001157407407404</v>
      </c>
      <c r="P46" s="226">
        <f>F35*100%</f>
        <v>0</v>
      </c>
      <c r="Q46" s="230">
        <f t="shared" si="1"/>
        <v>0</v>
      </c>
      <c r="R46" s="231">
        <f t="shared" si="10"/>
        <v>0</v>
      </c>
      <c r="S46" s="226"/>
      <c r="T46" s="232">
        <f t="shared" si="2"/>
        <v>0</v>
      </c>
      <c r="U46" s="233">
        <f t="shared" si="3"/>
        <v>0</v>
      </c>
      <c r="V46" s="233">
        <f t="shared" si="4"/>
        <v>0</v>
      </c>
      <c r="W46" s="234">
        <f t="shared" si="8"/>
        <v>0</v>
      </c>
      <c r="X46" s="221"/>
      <c r="Y46" s="229">
        <v>0.50001157407407404</v>
      </c>
      <c r="Z46" s="235">
        <v>1</v>
      </c>
      <c r="AA46" s="230">
        <f t="shared" si="5"/>
        <v>0</v>
      </c>
      <c r="AB46" s="236">
        <f t="shared" si="6"/>
        <v>0</v>
      </c>
      <c r="AC46" s="221"/>
      <c r="AD46" s="221"/>
      <c r="AE46" s="221"/>
      <c r="AF46" s="221"/>
      <c r="AG46" s="221"/>
      <c r="AH46" s="221"/>
      <c r="AI46" s="221"/>
      <c r="AJ46" s="221"/>
    </row>
    <row r="47" spans="2:36" ht="17.25" customHeight="1">
      <c r="B47" s="277">
        <v>16</v>
      </c>
      <c r="C47" s="278"/>
      <c r="D47" s="279"/>
      <c r="E47" s="279"/>
      <c r="F47" s="279">
        <f t="shared" si="9"/>
        <v>0</v>
      </c>
      <c r="G47" s="280"/>
      <c r="H47" s="280"/>
      <c r="I47" s="281"/>
      <c r="J47" s="282">
        <f t="shared" si="0"/>
        <v>0</v>
      </c>
      <c r="K47" s="283"/>
      <c r="L47" s="284">
        <f t="shared" si="11"/>
        <v>0</v>
      </c>
      <c r="M47" s="255"/>
      <c r="N47" s="222"/>
      <c r="O47" s="237"/>
      <c r="P47" s="226"/>
      <c r="Q47" s="230">
        <f t="shared" si="1"/>
        <v>0</v>
      </c>
      <c r="R47" s="231">
        <f t="shared" si="10"/>
        <v>0</v>
      </c>
      <c r="S47" s="226"/>
      <c r="T47" s="232">
        <f t="shared" si="2"/>
        <v>0</v>
      </c>
      <c r="U47" s="233">
        <f t="shared" si="3"/>
        <v>0</v>
      </c>
      <c r="V47" s="233">
        <f t="shared" si="4"/>
        <v>0</v>
      </c>
      <c r="W47" s="234">
        <f t="shared" si="8"/>
        <v>0</v>
      </c>
      <c r="X47" s="221"/>
      <c r="Y47" s="238"/>
      <c r="Z47" s="221"/>
      <c r="AA47" s="230">
        <f t="shared" si="5"/>
        <v>0</v>
      </c>
      <c r="AB47" s="236">
        <f t="shared" si="6"/>
        <v>0</v>
      </c>
      <c r="AC47" s="221"/>
      <c r="AD47" s="221"/>
      <c r="AE47" s="221"/>
      <c r="AF47" s="221"/>
      <c r="AG47" s="221"/>
      <c r="AH47" s="221"/>
      <c r="AI47" s="221"/>
      <c r="AJ47" s="221"/>
    </row>
    <row r="48" spans="2:36" ht="17.25" customHeight="1">
      <c r="B48" s="277">
        <v>17</v>
      </c>
      <c r="C48" s="278"/>
      <c r="D48" s="279"/>
      <c r="E48" s="279"/>
      <c r="F48" s="279">
        <f t="shared" si="9"/>
        <v>0</v>
      </c>
      <c r="G48" s="280"/>
      <c r="H48" s="280"/>
      <c r="I48" s="281"/>
      <c r="J48" s="282">
        <f t="shared" si="0"/>
        <v>0</v>
      </c>
      <c r="K48" s="283"/>
      <c r="L48" s="284">
        <f t="shared" si="11"/>
        <v>0</v>
      </c>
      <c r="M48" s="255"/>
      <c r="N48" s="222"/>
      <c r="O48" s="237"/>
      <c r="P48" s="226"/>
      <c r="Q48" s="230">
        <f t="shared" si="1"/>
        <v>0</v>
      </c>
      <c r="R48" s="231">
        <f t="shared" si="10"/>
        <v>0</v>
      </c>
      <c r="S48" s="226"/>
      <c r="T48" s="232">
        <f t="shared" si="2"/>
        <v>0</v>
      </c>
      <c r="U48" s="233">
        <f t="shared" si="3"/>
        <v>0</v>
      </c>
      <c r="V48" s="233">
        <f t="shared" si="4"/>
        <v>0</v>
      </c>
      <c r="W48" s="234">
        <f t="shared" si="8"/>
        <v>0</v>
      </c>
      <c r="X48" s="221"/>
      <c r="Y48" s="238"/>
      <c r="Z48" s="221"/>
      <c r="AA48" s="230">
        <f t="shared" si="5"/>
        <v>0</v>
      </c>
      <c r="AB48" s="236">
        <f t="shared" si="6"/>
        <v>0</v>
      </c>
      <c r="AC48" s="221"/>
      <c r="AD48" s="221"/>
      <c r="AE48" s="221"/>
      <c r="AF48" s="221"/>
      <c r="AG48" s="221"/>
      <c r="AH48" s="221"/>
      <c r="AI48" s="221"/>
      <c r="AJ48" s="221"/>
    </row>
    <row r="49" spans="2:36" ht="17.25" customHeight="1">
      <c r="B49" s="277">
        <v>18</v>
      </c>
      <c r="C49" s="278"/>
      <c r="D49" s="279"/>
      <c r="E49" s="279"/>
      <c r="F49" s="279">
        <f t="shared" si="9"/>
        <v>0</v>
      </c>
      <c r="G49" s="280"/>
      <c r="H49" s="280"/>
      <c r="I49" s="281"/>
      <c r="J49" s="282">
        <f t="shared" si="0"/>
        <v>0</v>
      </c>
      <c r="K49" s="283"/>
      <c r="L49" s="284">
        <f t="shared" si="11"/>
        <v>0</v>
      </c>
      <c r="M49" s="255"/>
      <c r="N49" s="222"/>
      <c r="O49" s="237"/>
      <c r="P49" s="226"/>
      <c r="Q49" s="230">
        <f t="shared" si="1"/>
        <v>0</v>
      </c>
      <c r="R49" s="231">
        <f t="shared" si="10"/>
        <v>0</v>
      </c>
      <c r="S49" s="226"/>
      <c r="T49" s="232">
        <f t="shared" si="2"/>
        <v>0</v>
      </c>
      <c r="U49" s="233">
        <f t="shared" si="3"/>
        <v>0</v>
      </c>
      <c r="V49" s="233">
        <f t="shared" si="4"/>
        <v>0</v>
      </c>
      <c r="W49" s="234">
        <f t="shared" si="8"/>
        <v>0</v>
      </c>
      <c r="X49" s="221"/>
      <c r="Y49" s="238"/>
      <c r="Z49" s="221"/>
      <c r="AA49" s="230">
        <f t="shared" si="5"/>
        <v>0</v>
      </c>
      <c r="AB49" s="236">
        <f t="shared" si="6"/>
        <v>0</v>
      </c>
      <c r="AC49" s="221"/>
      <c r="AD49" s="221"/>
      <c r="AE49" s="221"/>
      <c r="AF49" s="221"/>
      <c r="AG49" s="221"/>
      <c r="AH49" s="221"/>
      <c r="AI49" s="221"/>
      <c r="AJ49" s="221"/>
    </row>
    <row r="50" spans="2:36" ht="17.25" customHeight="1">
      <c r="B50" s="277">
        <v>19</v>
      </c>
      <c r="C50" s="278"/>
      <c r="D50" s="279"/>
      <c r="E50" s="279"/>
      <c r="F50" s="279">
        <f t="shared" si="9"/>
        <v>0</v>
      </c>
      <c r="G50" s="280"/>
      <c r="H50" s="280"/>
      <c r="I50" s="281"/>
      <c r="J50" s="282">
        <f t="shared" si="0"/>
        <v>0</v>
      </c>
      <c r="K50" s="283"/>
      <c r="L50" s="284">
        <f t="shared" si="11"/>
        <v>0</v>
      </c>
      <c r="M50" s="255"/>
      <c r="N50" s="222"/>
      <c r="O50" s="237"/>
      <c r="P50" s="226"/>
      <c r="Q50" s="230">
        <f t="shared" si="1"/>
        <v>0</v>
      </c>
      <c r="R50" s="231">
        <f t="shared" si="10"/>
        <v>0</v>
      </c>
      <c r="S50" s="226"/>
      <c r="T50" s="232">
        <f t="shared" si="2"/>
        <v>0</v>
      </c>
      <c r="U50" s="233">
        <f t="shared" si="3"/>
        <v>0</v>
      </c>
      <c r="V50" s="233">
        <f t="shared" si="4"/>
        <v>0</v>
      </c>
      <c r="W50" s="234">
        <f t="shared" si="8"/>
        <v>0</v>
      </c>
      <c r="X50" s="221"/>
      <c r="Y50" s="238"/>
      <c r="Z50" s="221"/>
      <c r="AA50" s="230">
        <f t="shared" si="5"/>
        <v>0</v>
      </c>
      <c r="AB50" s="236">
        <f t="shared" si="6"/>
        <v>0</v>
      </c>
      <c r="AC50" s="221"/>
      <c r="AD50" s="221"/>
      <c r="AE50" s="221"/>
      <c r="AF50" s="221"/>
      <c r="AG50" s="221"/>
      <c r="AH50" s="221"/>
      <c r="AI50" s="221"/>
      <c r="AJ50" s="221"/>
    </row>
    <row r="51" spans="2:36" ht="17.25" customHeight="1">
      <c r="B51" s="277">
        <v>20</v>
      </c>
      <c r="C51" s="278"/>
      <c r="D51" s="279"/>
      <c r="E51" s="279"/>
      <c r="F51" s="279">
        <f t="shared" si="9"/>
        <v>0</v>
      </c>
      <c r="G51" s="280"/>
      <c r="H51" s="280"/>
      <c r="I51" s="281"/>
      <c r="J51" s="282">
        <f t="shared" si="0"/>
        <v>0</v>
      </c>
      <c r="K51" s="283"/>
      <c r="L51" s="284">
        <f t="shared" si="11"/>
        <v>0</v>
      </c>
      <c r="M51" s="255"/>
      <c r="N51" s="222"/>
      <c r="O51" s="237"/>
      <c r="P51" s="226"/>
      <c r="Q51" s="230">
        <f t="shared" si="1"/>
        <v>0</v>
      </c>
      <c r="R51" s="231">
        <f t="shared" si="10"/>
        <v>0</v>
      </c>
      <c r="S51" s="226"/>
      <c r="T51" s="232">
        <f t="shared" si="2"/>
        <v>0</v>
      </c>
      <c r="U51" s="233">
        <f t="shared" si="3"/>
        <v>0</v>
      </c>
      <c r="V51" s="233">
        <f t="shared" si="4"/>
        <v>0</v>
      </c>
      <c r="W51" s="234">
        <f t="shared" si="8"/>
        <v>0</v>
      </c>
      <c r="X51" s="221"/>
      <c r="Y51" s="238"/>
      <c r="Z51" s="221"/>
      <c r="AA51" s="230">
        <f t="shared" si="5"/>
        <v>0</v>
      </c>
      <c r="AB51" s="236">
        <f t="shared" si="6"/>
        <v>0</v>
      </c>
      <c r="AC51" s="221"/>
      <c r="AD51" s="221"/>
      <c r="AE51" s="221"/>
      <c r="AF51" s="221"/>
      <c r="AG51" s="221"/>
      <c r="AH51" s="221"/>
      <c r="AI51" s="221"/>
      <c r="AJ51" s="221"/>
    </row>
    <row r="52" spans="2:36" ht="17.25" customHeight="1">
      <c r="B52" s="277">
        <v>21</v>
      </c>
      <c r="C52" s="278"/>
      <c r="D52" s="279"/>
      <c r="E52" s="279"/>
      <c r="F52" s="279">
        <f t="shared" si="9"/>
        <v>0</v>
      </c>
      <c r="G52" s="280"/>
      <c r="H52" s="280"/>
      <c r="I52" s="281"/>
      <c r="J52" s="282">
        <f t="shared" si="0"/>
        <v>0</v>
      </c>
      <c r="K52" s="283"/>
      <c r="L52" s="284">
        <f t="shared" si="11"/>
        <v>0</v>
      </c>
      <c r="M52" s="255"/>
      <c r="N52" s="222"/>
      <c r="O52" s="237"/>
      <c r="P52" s="226"/>
      <c r="Q52" s="230">
        <f t="shared" si="1"/>
        <v>0</v>
      </c>
      <c r="R52" s="231">
        <f t="shared" si="10"/>
        <v>0</v>
      </c>
      <c r="S52" s="226"/>
      <c r="T52" s="232">
        <f t="shared" si="2"/>
        <v>0</v>
      </c>
      <c r="U52" s="233">
        <f t="shared" si="3"/>
        <v>0</v>
      </c>
      <c r="V52" s="233">
        <f t="shared" si="4"/>
        <v>0</v>
      </c>
      <c r="W52" s="234">
        <f t="shared" si="8"/>
        <v>0</v>
      </c>
      <c r="X52" s="221"/>
      <c r="Y52" s="238"/>
      <c r="Z52" s="221"/>
      <c r="AA52" s="230">
        <f t="shared" si="5"/>
        <v>0</v>
      </c>
      <c r="AB52" s="236">
        <f t="shared" si="6"/>
        <v>0</v>
      </c>
      <c r="AC52" s="221"/>
      <c r="AD52" s="221"/>
      <c r="AE52" s="221"/>
      <c r="AF52" s="221"/>
      <c r="AG52" s="221"/>
      <c r="AH52" s="221"/>
      <c r="AI52" s="221"/>
      <c r="AJ52" s="221"/>
    </row>
    <row r="53" spans="2:36" ht="17.25" customHeight="1">
      <c r="B53" s="277">
        <v>22</v>
      </c>
      <c r="C53" s="278"/>
      <c r="D53" s="279"/>
      <c r="E53" s="279"/>
      <c r="F53" s="279">
        <f t="shared" si="9"/>
        <v>0</v>
      </c>
      <c r="G53" s="280"/>
      <c r="H53" s="280"/>
      <c r="I53" s="281"/>
      <c r="J53" s="282">
        <f t="shared" si="0"/>
        <v>0</v>
      </c>
      <c r="K53" s="283"/>
      <c r="L53" s="284">
        <f t="shared" si="11"/>
        <v>0</v>
      </c>
      <c r="M53" s="255"/>
      <c r="N53" s="222"/>
      <c r="O53" s="237"/>
      <c r="P53" s="226"/>
      <c r="Q53" s="230">
        <f t="shared" si="1"/>
        <v>0</v>
      </c>
      <c r="R53" s="231">
        <f t="shared" si="10"/>
        <v>0</v>
      </c>
      <c r="S53" s="226"/>
      <c r="T53" s="232">
        <f t="shared" si="2"/>
        <v>0</v>
      </c>
      <c r="U53" s="233">
        <f t="shared" si="3"/>
        <v>0</v>
      </c>
      <c r="V53" s="233">
        <f t="shared" si="4"/>
        <v>0</v>
      </c>
      <c r="W53" s="234">
        <f t="shared" si="8"/>
        <v>0</v>
      </c>
      <c r="X53" s="221"/>
      <c r="Y53" s="238"/>
      <c r="Z53" s="221"/>
      <c r="AA53" s="230">
        <f t="shared" si="5"/>
        <v>0</v>
      </c>
      <c r="AB53" s="236">
        <f t="shared" si="6"/>
        <v>0</v>
      </c>
      <c r="AC53" s="221"/>
      <c r="AD53" s="221"/>
      <c r="AE53" s="221"/>
      <c r="AF53" s="221"/>
      <c r="AG53" s="221"/>
      <c r="AH53" s="221"/>
      <c r="AI53" s="221"/>
      <c r="AJ53" s="221"/>
    </row>
    <row r="54" spans="2:36" ht="17.25" customHeight="1">
      <c r="B54" s="277">
        <v>23</v>
      </c>
      <c r="C54" s="278"/>
      <c r="D54" s="279"/>
      <c r="E54" s="279"/>
      <c r="F54" s="279">
        <f t="shared" si="9"/>
        <v>0</v>
      </c>
      <c r="G54" s="280"/>
      <c r="H54" s="280"/>
      <c r="I54" s="281"/>
      <c r="J54" s="282">
        <f t="shared" si="0"/>
        <v>0</v>
      </c>
      <c r="K54" s="283"/>
      <c r="L54" s="284">
        <f t="shared" si="11"/>
        <v>0</v>
      </c>
      <c r="M54" s="255"/>
      <c r="N54" s="222"/>
      <c r="O54" s="237"/>
      <c r="P54" s="226"/>
      <c r="Q54" s="230">
        <f t="shared" si="1"/>
        <v>0</v>
      </c>
      <c r="R54" s="231">
        <f t="shared" si="10"/>
        <v>0</v>
      </c>
      <c r="S54" s="226"/>
      <c r="T54" s="232">
        <f t="shared" si="2"/>
        <v>0</v>
      </c>
      <c r="U54" s="233">
        <f t="shared" si="3"/>
        <v>0</v>
      </c>
      <c r="V54" s="233">
        <f t="shared" si="4"/>
        <v>0</v>
      </c>
      <c r="W54" s="234">
        <f t="shared" si="8"/>
        <v>0</v>
      </c>
      <c r="X54" s="221"/>
      <c r="Y54" s="238"/>
      <c r="Z54" s="221"/>
      <c r="AA54" s="230">
        <f t="shared" si="5"/>
        <v>0</v>
      </c>
      <c r="AB54" s="236">
        <f t="shared" si="6"/>
        <v>0</v>
      </c>
      <c r="AC54" s="221"/>
      <c r="AD54" s="221"/>
      <c r="AE54" s="221"/>
      <c r="AF54" s="221"/>
      <c r="AG54" s="221"/>
      <c r="AH54" s="221"/>
      <c r="AI54" s="221"/>
      <c r="AJ54" s="221"/>
    </row>
    <row r="55" spans="2:36" ht="17.25" customHeight="1">
      <c r="B55" s="277">
        <v>24</v>
      </c>
      <c r="C55" s="278"/>
      <c r="D55" s="279"/>
      <c r="E55" s="279"/>
      <c r="F55" s="279">
        <f t="shared" si="9"/>
        <v>0</v>
      </c>
      <c r="G55" s="280"/>
      <c r="H55" s="280"/>
      <c r="I55" s="281"/>
      <c r="J55" s="282">
        <f t="shared" si="0"/>
        <v>0</v>
      </c>
      <c r="K55" s="283"/>
      <c r="L55" s="284">
        <f t="shared" si="11"/>
        <v>0</v>
      </c>
      <c r="M55" s="255"/>
      <c r="N55" s="222"/>
      <c r="O55" s="237"/>
      <c r="P55" s="226"/>
      <c r="Q55" s="230">
        <f t="shared" si="1"/>
        <v>0</v>
      </c>
      <c r="R55" s="231">
        <f t="shared" si="10"/>
        <v>0</v>
      </c>
      <c r="S55" s="226"/>
      <c r="T55" s="232">
        <f t="shared" si="2"/>
        <v>0</v>
      </c>
      <c r="U55" s="233">
        <f t="shared" si="3"/>
        <v>0</v>
      </c>
      <c r="V55" s="233">
        <f t="shared" si="4"/>
        <v>0</v>
      </c>
      <c r="W55" s="234">
        <f t="shared" si="8"/>
        <v>0</v>
      </c>
      <c r="X55" s="221"/>
      <c r="Y55" s="238"/>
      <c r="Z55" s="221"/>
      <c r="AA55" s="230">
        <f t="shared" si="5"/>
        <v>0</v>
      </c>
      <c r="AB55" s="236">
        <f t="shared" si="6"/>
        <v>0</v>
      </c>
      <c r="AC55" s="221"/>
      <c r="AD55" s="221"/>
      <c r="AE55" s="221"/>
      <c r="AF55" s="221"/>
      <c r="AG55" s="221"/>
      <c r="AH55" s="221"/>
      <c r="AI55" s="221"/>
      <c r="AJ55" s="221"/>
    </row>
    <row r="56" spans="2:36" ht="17.25" customHeight="1">
      <c r="B56" s="277">
        <v>25</v>
      </c>
      <c r="C56" s="278"/>
      <c r="D56" s="279"/>
      <c r="E56" s="279"/>
      <c r="F56" s="279">
        <f t="shared" si="9"/>
        <v>0</v>
      </c>
      <c r="G56" s="280"/>
      <c r="H56" s="280"/>
      <c r="I56" s="281"/>
      <c r="J56" s="282">
        <f t="shared" si="0"/>
        <v>0</v>
      </c>
      <c r="K56" s="283"/>
      <c r="L56" s="284">
        <f t="shared" si="11"/>
        <v>0</v>
      </c>
      <c r="M56" s="255"/>
      <c r="N56" s="222"/>
      <c r="O56" s="237"/>
      <c r="P56" s="226"/>
      <c r="Q56" s="230">
        <f t="shared" si="1"/>
        <v>0</v>
      </c>
      <c r="R56" s="231">
        <f t="shared" si="10"/>
        <v>0</v>
      </c>
      <c r="S56" s="226"/>
      <c r="T56" s="232">
        <f t="shared" si="2"/>
        <v>0</v>
      </c>
      <c r="U56" s="233">
        <f t="shared" si="3"/>
        <v>0</v>
      </c>
      <c r="V56" s="233">
        <f t="shared" si="4"/>
        <v>0</v>
      </c>
      <c r="W56" s="234">
        <f t="shared" si="8"/>
        <v>0</v>
      </c>
      <c r="X56" s="221"/>
      <c r="Y56" s="238"/>
      <c r="Z56" s="221"/>
      <c r="AA56" s="230">
        <f t="shared" si="5"/>
        <v>0</v>
      </c>
      <c r="AB56" s="236">
        <f t="shared" si="6"/>
        <v>0</v>
      </c>
      <c r="AC56" s="221"/>
      <c r="AD56" s="221"/>
      <c r="AE56" s="221"/>
      <c r="AF56" s="221"/>
      <c r="AG56" s="221"/>
      <c r="AH56" s="221"/>
      <c r="AI56" s="221"/>
      <c r="AJ56" s="221"/>
    </row>
    <row r="57" spans="2:36" ht="17.25" customHeight="1">
      <c r="B57" s="277">
        <v>26</v>
      </c>
      <c r="C57" s="278"/>
      <c r="D57" s="279"/>
      <c r="E57" s="279"/>
      <c r="F57" s="279">
        <f t="shared" si="9"/>
        <v>0</v>
      </c>
      <c r="G57" s="280"/>
      <c r="H57" s="280"/>
      <c r="I57" s="281"/>
      <c r="J57" s="282">
        <f t="shared" si="0"/>
        <v>0</v>
      </c>
      <c r="K57" s="283"/>
      <c r="L57" s="284">
        <f t="shared" si="11"/>
        <v>0</v>
      </c>
      <c r="M57" s="255"/>
      <c r="N57" s="222"/>
      <c r="O57" s="237"/>
      <c r="P57" s="226"/>
      <c r="Q57" s="230">
        <f t="shared" si="1"/>
        <v>0</v>
      </c>
      <c r="R57" s="231">
        <f t="shared" si="10"/>
        <v>0</v>
      </c>
      <c r="S57" s="226"/>
      <c r="T57" s="232">
        <f t="shared" si="2"/>
        <v>0</v>
      </c>
      <c r="U57" s="233">
        <f t="shared" si="3"/>
        <v>0</v>
      </c>
      <c r="V57" s="233">
        <f t="shared" si="4"/>
        <v>0</v>
      </c>
      <c r="W57" s="234">
        <f t="shared" si="8"/>
        <v>0</v>
      </c>
      <c r="X57" s="221"/>
      <c r="Y57" s="238"/>
      <c r="Z57" s="221"/>
      <c r="AA57" s="230">
        <f t="shared" si="5"/>
        <v>0</v>
      </c>
      <c r="AB57" s="236">
        <f t="shared" si="6"/>
        <v>0</v>
      </c>
      <c r="AC57" s="221"/>
      <c r="AD57" s="221"/>
      <c r="AE57" s="221"/>
      <c r="AF57" s="221"/>
      <c r="AG57" s="221"/>
      <c r="AH57" s="221"/>
      <c r="AI57" s="221"/>
      <c r="AJ57" s="221"/>
    </row>
    <row r="58" spans="2:36" ht="17.25" customHeight="1">
      <c r="B58" s="277">
        <v>27</v>
      </c>
      <c r="C58" s="278"/>
      <c r="D58" s="279"/>
      <c r="E58" s="279"/>
      <c r="F58" s="279">
        <f t="shared" si="9"/>
        <v>0</v>
      </c>
      <c r="G58" s="280"/>
      <c r="H58" s="280"/>
      <c r="I58" s="281"/>
      <c r="J58" s="282">
        <f t="shared" si="0"/>
        <v>0</v>
      </c>
      <c r="K58" s="283"/>
      <c r="L58" s="284">
        <f t="shared" si="11"/>
        <v>0</v>
      </c>
      <c r="M58" s="255"/>
      <c r="N58" s="222"/>
      <c r="O58" s="237"/>
      <c r="P58" s="226"/>
      <c r="Q58" s="230">
        <f t="shared" si="1"/>
        <v>0</v>
      </c>
      <c r="R58" s="231">
        <f t="shared" si="10"/>
        <v>0</v>
      </c>
      <c r="S58" s="226"/>
      <c r="T58" s="232">
        <f t="shared" si="2"/>
        <v>0</v>
      </c>
      <c r="U58" s="233">
        <f t="shared" si="3"/>
        <v>0</v>
      </c>
      <c r="V58" s="233">
        <f t="shared" si="4"/>
        <v>0</v>
      </c>
      <c r="W58" s="234">
        <f t="shared" si="8"/>
        <v>0</v>
      </c>
      <c r="X58" s="221"/>
      <c r="Y58" s="238"/>
      <c r="Z58" s="221"/>
      <c r="AA58" s="230">
        <f t="shared" si="5"/>
        <v>0</v>
      </c>
      <c r="AB58" s="236">
        <f t="shared" si="6"/>
        <v>0</v>
      </c>
      <c r="AC58" s="221"/>
      <c r="AD58" s="221"/>
      <c r="AE58" s="221"/>
      <c r="AF58" s="221"/>
      <c r="AG58" s="221"/>
      <c r="AH58" s="221"/>
      <c r="AI58" s="221"/>
      <c r="AJ58" s="221"/>
    </row>
    <row r="59" spans="2:36" ht="17.25" customHeight="1">
      <c r="B59" s="277">
        <v>28</v>
      </c>
      <c r="C59" s="278"/>
      <c r="D59" s="279"/>
      <c r="E59" s="279"/>
      <c r="F59" s="279">
        <f t="shared" si="9"/>
        <v>0</v>
      </c>
      <c r="G59" s="280"/>
      <c r="H59" s="280"/>
      <c r="I59" s="281"/>
      <c r="J59" s="282">
        <f t="shared" si="0"/>
        <v>0</v>
      </c>
      <c r="K59" s="283"/>
      <c r="L59" s="284">
        <f t="shared" si="11"/>
        <v>0</v>
      </c>
      <c r="M59" s="255"/>
      <c r="N59" s="222"/>
      <c r="O59" s="237"/>
      <c r="P59" s="226"/>
      <c r="Q59" s="230">
        <f t="shared" si="1"/>
        <v>0</v>
      </c>
      <c r="R59" s="231">
        <f t="shared" si="10"/>
        <v>0</v>
      </c>
      <c r="S59" s="226"/>
      <c r="T59" s="232">
        <f t="shared" si="2"/>
        <v>0</v>
      </c>
      <c r="U59" s="233">
        <f t="shared" si="3"/>
        <v>0</v>
      </c>
      <c r="V59" s="233">
        <f t="shared" si="4"/>
        <v>0</v>
      </c>
      <c r="W59" s="234">
        <f t="shared" si="8"/>
        <v>0</v>
      </c>
      <c r="X59" s="221"/>
      <c r="Y59" s="238"/>
      <c r="Z59" s="221"/>
      <c r="AA59" s="230">
        <f t="shared" si="5"/>
        <v>0</v>
      </c>
      <c r="AB59" s="236">
        <f t="shared" si="6"/>
        <v>0</v>
      </c>
      <c r="AC59" s="221"/>
      <c r="AD59" s="221"/>
      <c r="AE59" s="221"/>
      <c r="AF59" s="221"/>
      <c r="AG59" s="221"/>
      <c r="AH59" s="221"/>
      <c r="AI59" s="221"/>
      <c r="AJ59" s="221"/>
    </row>
    <row r="60" spans="2:36" ht="17.25" customHeight="1">
      <c r="B60" s="277">
        <v>29</v>
      </c>
      <c r="C60" s="278"/>
      <c r="D60" s="279"/>
      <c r="E60" s="279"/>
      <c r="F60" s="279">
        <f t="shared" si="9"/>
        <v>0</v>
      </c>
      <c r="G60" s="280"/>
      <c r="H60" s="280"/>
      <c r="I60" s="281"/>
      <c r="J60" s="282">
        <f t="shared" si="0"/>
        <v>0</v>
      </c>
      <c r="K60" s="283"/>
      <c r="L60" s="284">
        <f t="shared" si="11"/>
        <v>0</v>
      </c>
      <c r="M60" s="255"/>
      <c r="N60" s="222"/>
      <c r="O60" s="237"/>
      <c r="P60" s="226"/>
      <c r="Q60" s="230">
        <f t="shared" si="1"/>
        <v>0</v>
      </c>
      <c r="R60" s="231">
        <f t="shared" si="10"/>
        <v>0</v>
      </c>
      <c r="S60" s="226"/>
      <c r="T60" s="232">
        <f t="shared" si="2"/>
        <v>0</v>
      </c>
      <c r="U60" s="233">
        <f t="shared" si="3"/>
        <v>0</v>
      </c>
      <c r="V60" s="233">
        <f t="shared" si="4"/>
        <v>0</v>
      </c>
      <c r="W60" s="234">
        <f t="shared" si="8"/>
        <v>0</v>
      </c>
      <c r="X60" s="221"/>
      <c r="Y60" s="238"/>
      <c r="Z60" s="221"/>
      <c r="AA60" s="230">
        <f t="shared" si="5"/>
        <v>0</v>
      </c>
      <c r="AB60" s="236">
        <f t="shared" si="6"/>
        <v>0</v>
      </c>
      <c r="AC60" s="221"/>
      <c r="AD60" s="221"/>
      <c r="AE60" s="221"/>
      <c r="AF60" s="221"/>
      <c r="AG60" s="221"/>
      <c r="AH60" s="221"/>
      <c r="AI60" s="221"/>
      <c r="AJ60" s="221"/>
    </row>
    <row r="61" spans="2:36" ht="17.25" customHeight="1">
      <c r="B61" s="277">
        <v>30</v>
      </c>
      <c r="C61" s="278"/>
      <c r="D61" s="279"/>
      <c r="E61" s="279"/>
      <c r="F61" s="279">
        <f t="shared" si="9"/>
        <v>0</v>
      </c>
      <c r="G61" s="280"/>
      <c r="H61" s="280"/>
      <c r="I61" s="281"/>
      <c r="J61" s="282">
        <f t="shared" si="0"/>
        <v>0</v>
      </c>
      <c r="K61" s="283"/>
      <c r="L61" s="284">
        <f t="shared" si="11"/>
        <v>0</v>
      </c>
      <c r="M61" s="255"/>
      <c r="N61" s="222"/>
      <c r="O61" s="237"/>
      <c r="P61" s="226"/>
      <c r="Q61" s="230">
        <f t="shared" si="1"/>
        <v>0</v>
      </c>
      <c r="R61" s="231">
        <f t="shared" si="10"/>
        <v>0</v>
      </c>
      <c r="S61" s="226"/>
      <c r="T61" s="232">
        <f t="shared" si="2"/>
        <v>0</v>
      </c>
      <c r="U61" s="233">
        <f t="shared" si="3"/>
        <v>0</v>
      </c>
      <c r="V61" s="233">
        <f t="shared" si="4"/>
        <v>0</v>
      </c>
      <c r="W61" s="234">
        <f t="shared" si="8"/>
        <v>0</v>
      </c>
      <c r="X61" s="221"/>
      <c r="Y61" s="238"/>
      <c r="Z61" s="221"/>
      <c r="AA61" s="230">
        <f t="shared" si="5"/>
        <v>0</v>
      </c>
      <c r="AB61" s="236">
        <f t="shared" si="6"/>
        <v>0</v>
      </c>
      <c r="AC61" s="221"/>
      <c r="AD61" s="221"/>
      <c r="AE61" s="221"/>
      <c r="AF61" s="221"/>
      <c r="AG61" s="221"/>
      <c r="AH61" s="221"/>
      <c r="AI61" s="221"/>
      <c r="AJ61" s="221"/>
    </row>
    <row r="62" spans="2:36" ht="17.25" customHeight="1">
      <c r="B62" s="277">
        <v>31</v>
      </c>
      <c r="C62" s="278"/>
      <c r="D62" s="279"/>
      <c r="E62" s="279"/>
      <c r="F62" s="279">
        <f t="shared" si="9"/>
        <v>0</v>
      </c>
      <c r="G62" s="280"/>
      <c r="H62" s="280"/>
      <c r="I62" s="281"/>
      <c r="J62" s="282">
        <f t="shared" si="0"/>
        <v>0</v>
      </c>
      <c r="K62" s="283"/>
      <c r="L62" s="284">
        <f t="shared" si="11"/>
        <v>0</v>
      </c>
      <c r="M62" s="255"/>
      <c r="N62" s="222"/>
      <c r="O62" s="237"/>
      <c r="P62" s="226"/>
      <c r="Q62" s="230">
        <f t="shared" si="1"/>
        <v>0</v>
      </c>
      <c r="R62" s="231">
        <f t="shared" si="10"/>
        <v>0</v>
      </c>
      <c r="S62" s="226"/>
      <c r="T62" s="232">
        <f t="shared" si="2"/>
        <v>0</v>
      </c>
      <c r="U62" s="233">
        <f t="shared" si="3"/>
        <v>0</v>
      </c>
      <c r="V62" s="233">
        <f t="shared" si="4"/>
        <v>0</v>
      </c>
      <c r="W62" s="234">
        <f t="shared" si="8"/>
        <v>0</v>
      </c>
      <c r="X62" s="221"/>
      <c r="Y62" s="238"/>
      <c r="Z62" s="221"/>
      <c r="AA62" s="230">
        <f t="shared" si="5"/>
        <v>0</v>
      </c>
      <c r="AB62" s="236">
        <f t="shared" si="6"/>
        <v>0</v>
      </c>
      <c r="AC62" s="221"/>
      <c r="AD62" s="221"/>
      <c r="AE62" s="221"/>
      <c r="AF62" s="221"/>
      <c r="AG62" s="221"/>
      <c r="AH62" s="221"/>
      <c r="AI62" s="221"/>
      <c r="AJ62" s="221"/>
    </row>
    <row r="63" spans="2:36" ht="17.25" customHeight="1">
      <c r="B63" s="277">
        <v>32</v>
      </c>
      <c r="C63" s="278"/>
      <c r="D63" s="279"/>
      <c r="E63" s="279"/>
      <c r="F63" s="279">
        <f t="shared" si="9"/>
        <v>0</v>
      </c>
      <c r="G63" s="280"/>
      <c r="H63" s="280"/>
      <c r="I63" s="281"/>
      <c r="J63" s="282">
        <f t="shared" si="0"/>
        <v>0</v>
      </c>
      <c r="K63" s="283"/>
      <c r="L63" s="284">
        <f t="shared" si="11"/>
        <v>0</v>
      </c>
      <c r="M63" s="255"/>
      <c r="N63" s="222"/>
      <c r="O63" s="237"/>
      <c r="P63" s="226"/>
      <c r="Q63" s="230">
        <f t="shared" si="1"/>
        <v>0</v>
      </c>
      <c r="R63" s="231">
        <f t="shared" si="10"/>
        <v>0</v>
      </c>
      <c r="S63" s="226"/>
      <c r="T63" s="232">
        <f t="shared" si="2"/>
        <v>0</v>
      </c>
      <c r="U63" s="233">
        <f t="shared" si="3"/>
        <v>0</v>
      </c>
      <c r="V63" s="233">
        <f t="shared" si="4"/>
        <v>0</v>
      </c>
      <c r="W63" s="234">
        <f t="shared" si="8"/>
        <v>0</v>
      </c>
      <c r="X63" s="221"/>
      <c r="Y63" s="238"/>
      <c r="Z63" s="221"/>
      <c r="AA63" s="230">
        <f t="shared" si="5"/>
        <v>0</v>
      </c>
      <c r="AB63" s="236">
        <f t="shared" si="6"/>
        <v>0</v>
      </c>
      <c r="AC63" s="221"/>
      <c r="AD63" s="221"/>
      <c r="AE63" s="221"/>
      <c r="AF63" s="221"/>
      <c r="AG63" s="221"/>
      <c r="AH63" s="221"/>
      <c r="AI63" s="221"/>
      <c r="AJ63" s="221"/>
    </row>
    <row r="64" spans="2:36" ht="17.25" customHeight="1">
      <c r="B64" s="277">
        <v>33</v>
      </c>
      <c r="C64" s="278"/>
      <c r="D64" s="279"/>
      <c r="E64" s="279"/>
      <c r="F64" s="279">
        <f t="shared" si="9"/>
        <v>0</v>
      </c>
      <c r="G64" s="280"/>
      <c r="H64" s="280"/>
      <c r="I64" s="281"/>
      <c r="J64" s="282">
        <f t="shared" si="0"/>
        <v>0</v>
      </c>
      <c r="K64" s="283"/>
      <c r="L64" s="284">
        <f t="shared" si="11"/>
        <v>0</v>
      </c>
      <c r="M64" s="255"/>
      <c r="N64" s="222"/>
      <c r="O64" s="237"/>
      <c r="P64" s="226"/>
      <c r="Q64" s="230">
        <f t="shared" si="1"/>
        <v>0</v>
      </c>
      <c r="R64" s="231">
        <f t="shared" si="10"/>
        <v>0</v>
      </c>
      <c r="S64" s="226"/>
      <c r="T64" s="232">
        <f t="shared" si="2"/>
        <v>0</v>
      </c>
      <c r="U64" s="233">
        <f t="shared" si="3"/>
        <v>0</v>
      </c>
      <c r="V64" s="233">
        <f t="shared" si="4"/>
        <v>0</v>
      </c>
      <c r="W64" s="234">
        <f t="shared" si="8"/>
        <v>0</v>
      </c>
      <c r="X64" s="221"/>
      <c r="Y64" s="238"/>
      <c r="Z64" s="221"/>
      <c r="AA64" s="230">
        <f t="shared" si="5"/>
        <v>0</v>
      </c>
      <c r="AB64" s="236">
        <f t="shared" si="6"/>
        <v>0</v>
      </c>
      <c r="AC64" s="221"/>
      <c r="AD64" s="221"/>
      <c r="AE64" s="221"/>
      <c r="AF64" s="221"/>
      <c r="AG64" s="221"/>
      <c r="AH64" s="221"/>
      <c r="AI64" s="221"/>
      <c r="AJ64" s="221"/>
    </row>
    <row r="65" spans="2:36" ht="17.25" customHeight="1" thickBot="1">
      <c r="B65" s="285">
        <v>34</v>
      </c>
      <c r="C65" s="286"/>
      <c r="D65" s="287"/>
      <c r="E65" s="287"/>
      <c r="F65" s="279">
        <f t="shared" si="9"/>
        <v>0</v>
      </c>
      <c r="G65" s="288"/>
      <c r="H65" s="288"/>
      <c r="I65" s="289"/>
      <c r="J65" s="290">
        <f t="shared" si="0"/>
        <v>0</v>
      </c>
      <c r="K65" s="291"/>
      <c r="L65" s="292">
        <f t="shared" si="11"/>
        <v>0</v>
      </c>
      <c r="M65" s="255"/>
      <c r="N65" s="222"/>
      <c r="O65" s="239"/>
      <c r="P65" s="240"/>
      <c r="Q65" s="230">
        <f t="shared" si="1"/>
        <v>0</v>
      </c>
      <c r="R65" s="231">
        <f t="shared" si="10"/>
        <v>0</v>
      </c>
      <c r="S65" s="226"/>
      <c r="T65" s="232">
        <f t="shared" si="2"/>
        <v>0</v>
      </c>
      <c r="U65" s="233">
        <f t="shared" si="3"/>
        <v>0</v>
      </c>
      <c r="V65" s="233">
        <f t="shared" si="4"/>
        <v>0</v>
      </c>
      <c r="W65" s="234">
        <f t="shared" si="8"/>
        <v>0</v>
      </c>
      <c r="X65" s="221"/>
      <c r="Y65" s="241"/>
      <c r="Z65" s="242"/>
      <c r="AA65" s="230">
        <f t="shared" si="5"/>
        <v>0</v>
      </c>
      <c r="AB65" s="236">
        <f t="shared" si="6"/>
        <v>0</v>
      </c>
      <c r="AC65" s="221"/>
      <c r="AD65" s="221"/>
      <c r="AE65" s="221"/>
      <c r="AF65" s="221"/>
      <c r="AG65" s="221"/>
      <c r="AH65" s="221"/>
      <c r="AI65" s="221"/>
      <c r="AJ65" s="221"/>
    </row>
    <row r="66" spans="2:36" ht="17.25" customHeight="1" thickBot="1">
      <c r="B66" s="545" t="s">
        <v>122</v>
      </c>
      <c r="C66" s="546"/>
      <c r="D66" s="546"/>
      <c r="E66" s="546"/>
      <c r="F66" s="546"/>
      <c r="G66" s="546"/>
      <c r="H66" s="546"/>
      <c r="I66" s="546"/>
      <c r="J66" s="547"/>
      <c r="K66" s="293" t="str">
        <f>F22</f>
        <v>EUR</v>
      </c>
      <c r="L66" s="294">
        <f>SUM(L32:L65)</f>
        <v>0</v>
      </c>
      <c r="M66" s="255"/>
      <c r="N66" s="243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21"/>
      <c r="AD66" s="221"/>
      <c r="AE66" s="221"/>
      <c r="AF66" s="221"/>
      <c r="AG66" s="221"/>
      <c r="AH66" s="221"/>
      <c r="AI66" s="221"/>
      <c r="AJ66" s="221"/>
    </row>
    <row r="67" spans="2:36" ht="17.25" customHeight="1">
      <c r="B67" s="537"/>
      <c r="C67" s="538"/>
      <c r="D67" s="538"/>
      <c r="E67" s="538"/>
      <c r="F67" s="538"/>
      <c r="G67" s="538"/>
      <c r="H67" s="538"/>
      <c r="I67" s="539"/>
      <c r="J67" s="535" t="s">
        <v>149</v>
      </c>
      <c r="K67" s="536"/>
      <c r="L67" s="295">
        <v>1</v>
      </c>
      <c r="M67" s="255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</row>
    <row r="68" spans="2:36" ht="17.25" customHeight="1" thickBot="1">
      <c r="B68" s="542"/>
      <c r="C68" s="543"/>
      <c r="D68" s="543"/>
      <c r="E68" s="543"/>
      <c r="F68" s="543"/>
      <c r="G68" s="543"/>
      <c r="H68" s="543"/>
      <c r="I68" s="544"/>
      <c r="J68" s="540" t="s">
        <v>150</v>
      </c>
      <c r="K68" s="541"/>
      <c r="L68" s="296">
        <f>L66/L67</f>
        <v>0</v>
      </c>
      <c r="M68" s="255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</row>
    <row r="69" spans="2:36" s="75" customFormat="1" ht="17.25" customHeight="1" thickBot="1">
      <c r="B69" s="297"/>
      <c r="C69" s="297"/>
      <c r="D69" s="297"/>
      <c r="E69" s="297"/>
      <c r="F69" s="297"/>
      <c r="G69" s="297"/>
      <c r="H69" s="297"/>
      <c r="I69" s="297"/>
      <c r="J69" s="297"/>
      <c r="K69" s="249"/>
      <c r="L69" s="254"/>
      <c r="M69" s="255"/>
      <c r="N69" s="221"/>
      <c r="O69" s="221"/>
      <c r="P69" s="221"/>
      <c r="Q69" s="221"/>
      <c r="R69" s="221"/>
      <c r="S69" s="221"/>
      <c r="T69" s="184"/>
      <c r="U69" s="184"/>
      <c r="V69" s="184"/>
      <c r="W69" s="184"/>
      <c r="X69" s="184"/>
      <c r="Y69" s="184"/>
      <c r="Z69" s="184"/>
      <c r="AA69" s="184"/>
      <c r="AB69" s="184"/>
      <c r="AC69" s="221"/>
      <c r="AD69" s="221"/>
      <c r="AE69" s="221"/>
      <c r="AF69" s="221"/>
      <c r="AG69" s="221"/>
      <c r="AH69" s="221"/>
      <c r="AI69" s="221"/>
      <c r="AJ69" s="221"/>
    </row>
    <row r="70" spans="2:36" s="75" customFormat="1" ht="15.6" customHeight="1">
      <c r="B70" s="571" t="s">
        <v>123</v>
      </c>
      <c r="C70" s="572"/>
      <c r="D70" s="572"/>
      <c r="E70" s="572"/>
      <c r="F70" s="572"/>
      <c r="G70" s="572"/>
      <c r="H70" s="572"/>
      <c r="I70" s="572"/>
      <c r="J70" s="572"/>
      <c r="K70" s="572"/>
      <c r="L70" s="573"/>
      <c r="M70" s="255"/>
      <c r="N70" s="221"/>
      <c r="O70" s="221"/>
      <c r="P70" s="221"/>
      <c r="Q70" s="221"/>
      <c r="R70" s="221"/>
      <c r="S70" s="221"/>
      <c r="AC70" s="221"/>
      <c r="AD70" s="221"/>
      <c r="AE70" s="221"/>
      <c r="AF70" s="221"/>
      <c r="AG70" s="221"/>
      <c r="AH70" s="221"/>
      <c r="AI70" s="221"/>
      <c r="AJ70" s="221"/>
    </row>
    <row r="71" spans="2:36" s="75" customFormat="1" ht="15.6" customHeight="1">
      <c r="B71" s="574"/>
      <c r="C71" s="575"/>
      <c r="D71" s="575"/>
      <c r="E71" s="575"/>
      <c r="F71" s="575"/>
      <c r="G71" s="575"/>
      <c r="H71" s="575"/>
      <c r="I71" s="575"/>
      <c r="J71" s="575"/>
      <c r="K71" s="575"/>
      <c r="L71" s="576"/>
      <c r="M71" s="255"/>
      <c r="N71" s="221"/>
      <c r="O71" s="221"/>
      <c r="P71" s="221"/>
      <c r="Q71" s="221"/>
      <c r="R71" s="221"/>
      <c r="S71" s="221"/>
    </row>
    <row r="72" spans="2:36" s="75" customFormat="1" ht="15.95" customHeight="1" thickBot="1">
      <c r="B72" s="577"/>
      <c r="C72" s="578"/>
      <c r="D72" s="578"/>
      <c r="E72" s="578"/>
      <c r="F72" s="578"/>
      <c r="G72" s="578"/>
      <c r="H72" s="578"/>
      <c r="I72" s="578"/>
      <c r="J72" s="578"/>
      <c r="K72" s="578"/>
      <c r="L72" s="579"/>
      <c r="M72" s="255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</row>
    <row r="73" spans="2:36" s="75" customFormat="1" ht="15.95" customHeight="1" thickBot="1">
      <c r="B73" s="298" t="s">
        <v>12</v>
      </c>
      <c r="C73" s="565" t="s">
        <v>151</v>
      </c>
      <c r="D73" s="566"/>
      <c r="E73" s="567"/>
      <c r="F73" s="565" t="s">
        <v>72</v>
      </c>
      <c r="G73" s="566"/>
      <c r="H73" s="567"/>
      <c r="I73" s="298" t="s">
        <v>125</v>
      </c>
      <c r="J73" s="298" t="s">
        <v>152</v>
      </c>
      <c r="K73" s="298" t="s">
        <v>153</v>
      </c>
      <c r="L73" s="202" t="s">
        <v>154</v>
      </c>
      <c r="M73" s="255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</row>
    <row r="74" spans="2:36" s="75" customFormat="1" ht="15.6" customHeight="1">
      <c r="B74" s="299"/>
      <c r="C74" s="568"/>
      <c r="D74" s="569"/>
      <c r="E74" s="570"/>
      <c r="F74" s="596"/>
      <c r="G74" s="597"/>
      <c r="H74" s="598"/>
      <c r="I74" s="300"/>
      <c r="J74" s="301"/>
      <c r="K74" s="302">
        <v>1</v>
      </c>
      <c r="L74" s="303">
        <f t="shared" ref="L74:L107" si="12">J74/K74</f>
        <v>0</v>
      </c>
      <c r="M74" s="255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</row>
    <row r="75" spans="2:36" s="75" customFormat="1" ht="18.75">
      <c r="B75" s="304"/>
      <c r="C75" s="563"/>
      <c r="D75" s="563"/>
      <c r="E75" s="563"/>
      <c r="F75" s="564"/>
      <c r="G75" s="564"/>
      <c r="H75" s="564"/>
      <c r="I75" s="196"/>
      <c r="J75" s="305"/>
      <c r="K75" s="306">
        <v>1</v>
      </c>
      <c r="L75" s="303">
        <f t="shared" si="12"/>
        <v>0</v>
      </c>
      <c r="M75" s="255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</row>
    <row r="76" spans="2:36" s="75" customFormat="1" ht="18.75">
      <c r="B76" s="304"/>
      <c r="C76" s="563"/>
      <c r="D76" s="563"/>
      <c r="E76" s="563"/>
      <c r="F76" s="564"/>
      <c r="G76" s="564"/>
      <c r="H76" s="564"/>
      <c r="I76" s="196"/>
      <c r="J76" s="305"/>
      <c r="K76" s="306">
        <v>1</v>
      </c>
      <c r="L76" s="303">
        <f t="shared" si="12"/>
        <v>0</v>
      </c>
      <c r="M76" s="255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</row>
    <row r="77" spans="2:36" s="75" customFormat="1" ht="18.75">
      <c r="B77" s="304"/>
      <c r="C77" s="563"/>
      <c r="D77" s="563"/>
      <c r="E77" s="563"/>
      <c r="F77" s="564"/>
      <c r="G77" s="564"/>
      <c r="H77" s="564"/>
      <c r="I77" s="196"/>
      <c r="J77" s="305"/>
      <c r="K77" s="306">
        <v>1</v>
      </c>
      <c r="L77" s="303">
        <f t="shared" si="12"/>
        <v>0</v>
      </c>
      <c r="M77" s="255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</row>
    <row r="78" spans="2:36" s="75" customFormat="1" ht="18.75">
      <c r="B78" s="304"/>
      <c r="C78" s="563"/>
      <c r="D78" s="563"/>
      <c r="E78" s="563"/>
      <c r="F78" s="564"/>
      <c r="G78" s="564"/>
      <c r="H78" s="564"/>
      <c r="I78" s="196"/>
      <c r="J78" s="305"/>
      <c r="K78" s="306">
        <v>1</v>
      </c>
      <c r="L78" s="303">
        <f t="shared" si="12"/>
        <v>0</v>
      </c>
      <c r="M78" s="255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</row>
    <row r="79" spans="2:36" s="75" customFormat="1" ht="18.75">
      <c r="B79" s="304"/>
      <c r="C79" s="563"/>
      <c r="D79" s="563"/>
      <c r="E79" s="563"/>
      <c r="F79" s="564"/>
      <c r="G79" s="564"/>
      <c r="H79" s="564"/>
      <c r="I79" s="196"/>
      <c r="J79" s="305"/>
      <c r="K79" s="306">
        <v>1</v>
      </c>
      <c r="L79" s="303">
        <f t="shared" si="12"/>
        <v>0</v>
      </c>
      <c r="M79" s="255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</row>
    <row r="80" spans="2:36" s="75" customFormat="1" ht="18.75">
      <c r="B80" s="304"/>
      <c r="C80" s="563"/>
      <c r="D80" s="563"/>
      <c r="E80" s="563"/>
      <c r="F80" s="564"/>
      <c r="G80" s="564"/>
      <c r="H80" s="564"/>
      <c r="I80" s="196"/>
      <c r="J80" s="305"/>
      <c r="K80" s="306">
        <v>1</v>
      </c>
      <c r="L80" s="303">
        <f t="shared" si="12"/>
        <v>0</v>
      </c>
      <c r="M80" s="255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</row>
    <row r="81" spans="2:30" s="75" customFormat="1" ht="18.75">
      <c r="B81" s="304"/>
      <c r="C81" s="563"/>
      <c r="D81" s="563"/>
      <c r="E81" s="563"/>
      <c r="F81" s="564"/>
      <c r="G81" s="564"/>
      <c r="H81" s="564"/>
      <c r="I81" s="196"/>
      <c r="J81" s="305"/>
      <c r="K81" s="306">
        <v>1</v>
      </c>
      <c r="L81" s="303">
        <f t="shared" si="12"/>
        <v>0</v>
      </c>
      <c r="M81" s="255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</row>
    <row r="82" spans="2:30" s="75" customFormat="1" ht="18.75">
      <c r="B82" s="304"/>
      <c r="C82" s="563"/>
      <c r="D82" s="563"/>
      <c r="E82" s="563"/>
      <c r="F82" s="564"/>
      <c r="G82" s="564"/>
      <c r="H82" s="564"/>
      <c r="I82" s="196"/>
      <c r="J82" s="305"/>
      <c r="K82" s="306">
        <v>1</v>
      </c>
      <c r="L82" s="303">
        <f t="shared" si="12"/>
        <v>0</v>
      </c>
      <c r="M82" s="255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</row>
    <row r="83" spans="2:30" s="75" customFormat="1" ht="18.75">
      <c r="B83" s="304"/>
      <c r="C83" s="563"/>
      <c r="D83" s="563"/>
      <c r="E83" s="563"/>
      <c r="F83" s="564"/>
      <c r="G83" s="564"/>
      <c r="H83" s="564"/>
      <c r="I83" s="196"/>
      <c r="J83" s="305"/>
      <c r="K83" s="306">
        <v>1</v>
      </c>
      <c r="L83" s="303">
        <f t="shared" si="12"/>
        <v>0</v>
      </c>
      <c r="M83" s="255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</row>
    <row r="84" spans="2:30" s="75" customFormat="1" ht="18.75">
      <c r="B84" s="304"/>
      <c r="C84" s="563"/>
      <c r="D84" s="563"/>
      <c r="E84" s="563"/>
      <c r="F84" s="564"/>
      <c r="G84" s="564"/>
      <c r="H84" s="564"/>
      <c r="I84" s="196"/>
      <c r="J84" s="305"/>
      <c r="K84" s="306">
        <v>1</v>
      </c>
      <c r="L84" s="303">
        <f t="shared" si="12"/>
        <v>0</v>
      </c>
      <c r="M84" s="255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</row>
    <row r="85" spans="2:30" s="75" customFormat="1" ht="18.75">
      <c r="B85" s="304"/>
      <c r="C85" s="563"/>
      <c r="D85" s="563"/>
      <c r="E85" s="563"/>
      <c r="F85" s="564"/>
      <c r="G85" s="564"/>
      <c r="H85" s="564"/>
      <c r="I85" s="196"/>
      <c r="J85" s="305"/>
      <c r="K85" s="306">
        <v>1</v>
      </c>
      <c r="L85" s="303">
        <f t="shared" si="12"/>
        <v>0</v>
      </c>
      <c r="M85" s="255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</row>
    <row r="86" spans="2:30" s="75" customFormat="1" ht="18.75">
      <c r="B86" s="304"/>
      <c r="C86" s="563"/>
      <c r="D86" s="563"/>
      <c r="E86" s="563"/>
      <c r="F86" s="564"/>
      <c r="G86" s="564"/>
      <c r="H86" s="564"/>
      <c r="I86" s="196"/>
      <c r="J86" s="305"/>
      <c r="K86" s="306">
        <v>1</v>
      </c>
      <c r="L86" s="303">
        <f t="shared" si="12"/>
        <v>0</v>
      </c>
      <c r="M86" s="255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</row>
    <row r="87" spans="2:30" s="75" customFormat="1" ht="18.75">
      <c r="B87" s="304"/>
      <c r="C87" s="563"/>
      <c r="D87" s="563"/>
      <c r="E87" s="563"/>
      <c r="F87" s="564"/>
      <c r="G87" s="564"/>
      <c r="H87" s="564"/>
      <c r="I87" s="196"/>
      <c r="J87" s="305"/>
      <c r="K87" s="306">
        <v>1</v>
      </c>
      <c r="L87" s="303">
        <f t="shared" si="12"/>
        <v>0</v>
      </c>
      <c r="M87" s="255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</row>
    <row r="88" spans="2:30" s="75" customFormat="1" ht="18.75">
      <c r="B88" s="304"/>
      <c r="C88" s="563"/>
      <c r="D88" s="563"/>
      <c r="E88" s="563"/>
      <c r="F88" s="564"/>
      <c r="G88" s="564"/>
      <c r="H88" s="564"/>
      <c r="I88" s="196"/>
      <c r="J88" s="305"/>
      <c r="K88" s="306">
        <v>1</v>
      </c>
      <c r="L88" s="303">
        <f t="shared" si="12"/>
        <v>0</v>
      </c>
      <c r="M88" s="255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</row>
    <row r="89" spans="2:30" s="75" customFormat="1" ht="18.75">
      <c r="B89" s="304"/>
      <c r="C89" s="563"/>
      <c r="D89" s="563"/>
      <c r="E89" s="563"/>
      <c r="F89" s="564"/>
      <c r="G89" s="564"/>
      <c r="H89" s="564"/>
      <c r="I89" s="196"/>
      <c r="J89" s="305"/>
      <c r="K89" s="306">
        <v>1</v>
      </c>
      <c r="L89" s="303">
        <f t="shared" si="12"/>
        <v>0</v>
      </c>
      <c r="M89" s="255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</row>
    <row r="90" spans="2:30" s="75" customFormat="1" ht="18.75">
      <c r="B90" s="304"/>
      <c r="C90" s="563"/>
      <c r="D90" s="563"/>
      <c r="E90" s="563"/>
      <c r="F90" s="564"/>
      <c r="G90" s="564"/>
      <c r="H90" s="564"/>
      <c r="I90" s="196"/>
      <c r="J90" s="305"/>
      <c r="K90" s="306">
        <v>1</v>
      </c>
      <c r="L90" s="303">
        <f t="shared" si="12"/>
        <v>0</v>
      </c>
      <c r="M90" s="255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</row>
    <row r="91" spans="2:30" s="75" customFormat="1" ht="18.75">
      <c r="B91" s="304"/>
      <c r="C91" s="563"/>
      <c r="D91" s="563"/>
      <c r="E91" s="563"/>
      <c r="F91" s="564"/>
      <c r="G91" s="564"/>
      <c r="H91" s="564"/>
      <c r="I91" s="196"/>
      <c r="J91" s="305"/>
      <c r="K91" s="306">
        <v>1</v>
      </c>
      <c r="L91" s="303">
        <f t="shared" si="12"/>
        <v>0</v>
      </c>
      <c r="M91" s="255"/>
      <c r="N91" s="221"/>
      <c r="O91" s="221"/>
      <c r="P91" s="221"/>
      <c r="Q91" s="221"/>
      <c r="R91" s="221"/>
      <c r="S91" s="221"/>
    </row>
    <row r="92" spans="2:30" s="75" customFormat="1" ht="18.75">
      <c r="B92" s="304"/>
      <c r="C92" s="563"/>
      <c r="D92" s="563"/>
      <c r="E92" s="563"/>
      <c r="F92" s="564"/>
      <c r="G92" s="564"/>
      <c r="H92" s="564"/>
      <c r="I92" s="196"/>
      <c r="J92" s="305"/>
      <c r="K92" s="306">
        <v>1</v>
      </c>
      <c r="L92" s="303">
        <f t="shared" si="12"/>
        <v>0</v>
      </c>
      <c r="M92" s="255"/>
      <c r="N92" s="221"/>
      <c r="O92" s="221"/>
      <c r="P92" s="221"/>
      <c r="Q92" s="221"/>
      <c r="R92" s="221"/>
      <c r="S92" s="221"/>
    </row>
    <row r="93" spans="2:30" s="75" customFormat="1" ht="18.75">
      <c r="B93" s="304"/>
      <c r="C93" s="563"/>
      <c r="D93" s="563"/>
      <c r="E93" s="563"/>
      <c r="F93" s="564"/>
      <c r="G93" s="564"/>
      <c r="H93" s="564"/>
      <c r="I93" s="196"/>
      <c r="J93" s="305"/>
      <c r="K93" s="306">
        <v>1</v>
      </c>
      <c r="L93" s="303">
        <f t="shared" si="12"/>
        <v>0</v>
      </c>
      <c r="M93" s="255"/>
      <c r="N93" s="221"/>
      <c r="O93" s="221"/>
      <c r="P93" s="221"/>
      <c r="Q93" s="221"/>
      <c r="R93" s="221"/>
      <c r="S93" s="221"/>
    </row>
    <row r="94" spans="2:30" ht="18.75">
      <c r="B94" s="304"/>
      <c r="C94" s="563"/>
      <c r="D94" s="563"/>
      <c r="E94" s="563"/>
      <c r="F94" s="564"/>
      <c r="G94" s="564"/>
      <c r="H94" s="564"/>
      <c r="I94" s="196"/>
      <c r="J94" s="305"/>
      <c r="K94" s="306">
        <v>1</v>
      </c>
      <c r="L94" s="303">
        <f t="shared" si="12"/>
        <v>0</v>
      </c>
      <c r="M94" s="255"/>
      <c r="N94" s="221"/>
      <c r="O94" s="221"/>
      <c r="P94" s="221"/>
      <c r="Q94" s="221"/>
      <c r="R94" s="221"/>
      <c r="S94" s="221"/>
    </row>
    <row r="95" spans="2:30" ht="18.75">
      <c r="B95" s="304"/>
      <c r="C95" s="563"/>
      <c r="D95" s="563"/>
      <c r="E95" s="563"/>
      <c r="F95" s="564"/>
      <c r="G95" s="564"/>
      <c r="H95" s="564"/>
      <c r="I95" s="196"/>
      <c r="J95" s="305"/>
      <c r="K95" s="306">
        <v>1</v>
      </c>
      <c r="L95" s="303">
        <f t="shared" si="12"/>
        <v>0</v>
      </c>
      <c r="M95" s="255"/>
      <c r="N95" s="221"/>
      <c r="O95" s="221"/>
      <c r="P95" s="221"/>
      <c r="Q95" s="221"/>
      <c r="R95" s="221"/>
      <c r="S95" s="221"/>
    </row>
    <row r="96" spans="2:30" ht="18.75">
      <c r="B96" s="304"/>
      <c r="C96" s="563"/>
      <c r="D96" s="563"/>
      <c r="E96" s="563"/>
      <c r="F96" s="564"/>
      <c r="G96" s="564"/>
      <c r="H96" s="564"/>
      <c r="I96" s="196"/>
      <c r="J96" s="305"/>
      <c r="K96" s="306">
        <v>1</v>
      </c>
      <c r="L96" s="303">
        <f t="shared" si="12"/>
        <v>0</v>
      </c>
      <c r="M96" s="255"/>
      <c r="N96" s="221"/>
      <c r="O96" s="221"/>
      <c r="P96" s="221"/>
      <c r="Q96" s="221"/>
      <c r="R96" s="221"/>
      <c r="S96" s="221"/>
    </row>
    <row r="97" spans="2:22" ht="18.75">
      <c r="B97" s="304"/>
      <c r="C97" s="563"/>
      <c r="D97" s="563"/>
      <c r="E97" s="563"/>
      <c r="F97" s="564"/>
      <c r="G97" s="564"/>
      <c r="H97" s="564"/>
      <c r="I97" s="196"/>
      <c r="J97" s="305"/>
      <c r="K97" s="306">
        <v>1</v>
      </c>
      <c r="L97" s="303">
        <f t="shared" si="12"/>
        <v>0</v>
      </c>
      <c r="M97" s="255"/>
      <c r="N97" s="221"/>
      <c r="O97" s="221"/>
      <c r="P97" s="221"/>
      <c r="Q97" s="221"/>
      <c r="R97" s="221"/>
      <c r="S97" s="221"/>
    </row>
    <row r="98" spans="2:22" ht="18.75">
      <c r="B98" s="304"/>
      <c r="C98" s="563"/>
      <c r="D98" s="563"/>
      <c r="E98" s="563"/>
      <c r="F98" s="564"/>
      <c r="G98" s="564"/>
      <c r="H98" s="564"/>
      <c r="I98" s="196"/>
      <c r="J98" s="305"/>
      <c r="K98" s="306">
        <v>1</v>
      </c>
      <c r="L98" s="303">
        <f t="shared" si="12"/>
        <v>0</v>
      </c>
      <c r="M98" s="255"/>
      <c r="N98" s="221"/>
      <c r="O98" s="221"/>
      <c r="P98" s="221"/>
      <c r="Q98" s="221"/>
      <c r="R98" s="221"/>
      <c r="S98" s="221"/>
    </row>
    <row r="99" spans="2:22" ht="18.75">
      <c r="B99" s="304"/>
      <c r="C99" s="563"/>
      <c r="D99" s="563"/>
      <c r="E99" s="563"/>
      <c r="F99" s="564"/>
      <c r="G99" s="564"/>
      <c r="H99" s="564"/>
      <c r="I99" s="196"/>
      <c r="J99" s="305"/>
      <c r="K99" s="306">
        <v>1</v>
      </c>
      <c r="L99" s="303">
        <f t="shared" si="12"/>
        <v>0</v>
      </c>
      <c r="M99" s="255"/>
      <c r="N99" s="221"/>
      <c r="O99" s="221"/>
      <c r="P99" s="221"/>
      <c r="Q99" s="221"/>
      <c r="R99" s="221"/>
      <c r="S99" s="221"/>
    </row>
    <row r="100" spans="2:22" ht="18.75">
      <c r="B100" s="304"/>
      <c r="C100" s="563"/>
      <c r="D100" s="563"/>
      <c r="E100" s="563"/>
      <c r="F100" s="564"/>
      <c r="G100" s="564"/>
      <c r="H100" s="564"/>
      <c r="I100" s="196"/>
      <c r="J100" s="305"/>
      <c r="K100" s="306">
        <v>1</v>
      </c>
      <c r="L100" s="303">
        <f t="shared" si="12"/>
        <v>0</v>
      </c>
      <c r="M100" s="255"/>
      <c r="N100" s="221"/>
      <c r="O100" s="221"/>
      <c r="P100" s="221"/>
      <c r="Q100" s="221"/>
      <c r="R100" s="221"/>
      <c r="S100" s="221"/>
    </row>
    <row r="101" spans="2:22" ht="18.75">
      <c r="B101" s="304"/>
      <c r="C101" s="563"/>
      <c r="D101" s="563"/>
      <c r="E101" s="563"/>
      <c r="F101" s="564"/>
      <c r="G101" s="564"/>
      <c r="H101" s="564"/>
      <c r="I101" s="196"/>
      <c r="J101" s="305"/>
      <c r="K101" s="306">
        <v>1</v>
      </c>
      <c r="L101" s="303">
        <f t="shared" si="12"/>
        <v>0</v>
      </c>
      <c r="M101" s="255"/>
      <c r="N101" s="221"/>
      <c r="O101" s="221"/>
      <c r="P101" s="221"/>
      <c r="Q101" s="221"/>
      <c r="R101" s="221"/>
      <c r="S101" s="221"/>
    </row>
    <row r="102" spans="2:22" ht="18.75">
      <c r="B102" s="304"/>
      <c r="C102" s="563"/>
      <c r="D102" s="563"/>
      <c r="E102" s="563"/>
      <c r="F102" s="564"/>
      <c r="G102" s="564"/>
      <c r="H102" s="564"/>
      <c r="I102" s="196"/>
      <c r="J102" s="305"/>
      <c r="K102" s="306">
        <v>1</v>
      </c>
      <c r="L102" s="303">
        <f t="shared" si="12"/>
        <v>0</v>
      </c>
      <c r="M102" s="255"/>
      <c r="N102" s="221"/>
      <c r="O102" s="221"/>
      <c r="P102" s="221"/>
      <c r="Q102" s="221"/>
      <c r="R102" s="221"/>
      <c r="S102" s="221"/>
    </row>
    <row r="103" spans="2:22" ht="18.75">
      <c r="B103" s="304"/>
      <c r="C103" s="563"/>
      <c r="D103" s="563"/>
      <c r="E103" s="563"/>
      <c r="F103" s="564"/>
      <c r="G103" s="564"/>
      <c r="H103" s="564"/>
      <c r="I103" s="196"/>
      <c r="J103" s="305"/>
      <c r="K103" s="306">
        <v>1</v>
      </c>
      <c r="L103" s="303">
        <f t="shared" si="12"/>
        <v>0</v>
      </c>
      <c r="M103" s="255"/>
      <c r="N103" s="221"/>
      <c r="O103" s="221"/>
      <c r="P103" s="221"/>
      <c r="Q103" s="221"/>
      <c r="R103" s="221"/>
      <c r="S103" s="221"/>
    </row>
    <row r="104" spans="2:22" ht="18.75">
      <c r="B104" s="304"/>
      <c r="C104" s="563"/>
      <c r="D104" s="563"/>
      <c r="E104" s="563"/>
      <c r="F104" s="564"/>
      <c r="G104" s="564"/>
      <c r="H104" s="564"/>
      <c r="I104" s="196"/>
      <c r="J104" s="305"/>
      <c r="K104" s="306">
        <v>1</v>
      </c>
      <c r="L104" s="303">
        <f t="shared" si="12"/>
        <v>0</v>
      </c>
      <c r="M104" s="255"/>
      <c r="N104" s="221"/>
      <c r="O104" s="221"/>
      <c r="P104" s="221"/>
      <c r="Q104" s="221"/>
      <c r="R104" s="221"/>
      <c r="S104" s="221"/>
    </row>
    <row r="105" spans="2:22" ht="18.75">
      <c r="B105" s="304"/>
      <c r="C105" s="563"/>
      <c r="D105" s="563"/>
      <c r="E105" s="563"/>
      <c r="F105" s="564"/>
      <c r="G105" s="564"/>
      <c r="H105" s="564"/>
      <c r="I105" s="196"/>
      <c r="J105" s="305"/>
      <c r="K105" s="306">
        <v>1</v>
      </c>
      <c r="L105" s="303">
        <f t="shared" si="12"/>
        <v>0</v>
      </c>
      <c r="M105" s="255"/>
      <c r="N105" s="221"/>
      <c r="O105" s="221"/>
      <c r="P105" s="221"/>
      <c r="Q105" s="221"/>
      <c r="R105" s="221"/>
      <c r="S105" s="221"/>
    </row>
    <row r="106" spans="2:22" ht="18.75">
      <c r="B106" s="304"/>
      <c r="C106" s="563"/>
      <c r="D106" s="563"/>
      <c r="E106" s="563"/>
      <c r="F106" s="564"/>
      <c r="G106" s="564"/>
      <c r="H106" s="564"/>
      <c r="I106" s="196"/>
      <c r="J106" s="305"/>
      <c r="K106" s="306">
        <v>1</v>
      </c>
      <c r="L106" s="303">
        <f t="shared" si="12"/>
        <v>0</v>
      </c>
      <c r="M106" s="255"/>
      <c r="N106" s="221"/>
      <c r="O106" s="221"/>
      <c r="P106" s="221"/>
      <c r="Q106" s="221"/>
      <c r="R106" s="221"/>
      <c r="S106" s="221"/>
    </row>
    <row r="107" spans="2:22" ht="18.75">
      <c r="B107" s="304"/>
      <c r="C107" s="563"/>
      <c r="D107" s="563"/>
      <c r="E107" s="563"/>
      <c r="F107" s="564"/>
      <c r="G107" s="564"/>
      <c r="H107" s="564"/>
      <c r="I107" s="196"/>
      <c r="J107" s="305"/>
      <c r="K107" s="306">
        <v>1</v>
      </c>
      <c r="L107" s="303">
        <f t="shared" si="12"/>
        <v>0</v>
      </c>
      <c r="M107" s="255"/>
      <c r="N107" s="221"/>
      <c r="O107" s="221"/>
      <c r="P107" s="221"/>
      <c r="Q107" s="221"/>
      <c r="R107" s="221"/>
      <c r="S107" s="221"/>
    </row>
    <row r="108" spans="2:22" ht="15.95" customHeight="1" thickBot="1">
      <c r="B108" s="584" t="s">
        <v>155</v>
      </c>
      <c r="C108" s="585"/>
      <c r="D108" s="585"/>
      <c r="E108" s="585"/>
      <c r="F108" s="585"/>
      <c r="G108" s="585"/>
      <c r="H108" s="585"/>
      <c r="I108" s="585"/>
      <c r="J108" s="585"/>
      <c r="K108" s="586"/>
      <c r="L108" s="307">
        <f>SUM(L74:L107)</f>
        <v>0</v>
      </c>
      <c r="M108" s="255"/>
      <c r="N108" s="221"/>
      <c r="O108" s="221"/>
      <c r="P108" s="221"/>
      <c r="Q108" s="221"/>
      <c r="R108" s="221"/>
      <c r="S108" s="221"/>
    </row>
    <row r="109" spans="2:22" s="75" customFormat="1" ht="18.75"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221"/>
      <c r="O109" s="221"/>
      <c r="P109" s="221"/>
      <c r="Q109" s="221"/>
      <c r="R109" s="221"/>
      <c r="S109" s="221"/>
    </row>
    <row r="110" spans="2:22" s="74" customFormat="1" ht="17.25" customHeight="1">
      <c r="B110" s="479" t="s">
        <v>156</v>
      </c>
      <c r="C110" s="479"/>
      <c r="D110" s="479"/>
      <c r="E110" s="479"/>
      <c r="F110" s="479"/>
      <c r="G110" s="297"/>
      <c r="H110" s="530"/>
      <c r="I110" s="530"/>
      <c r="J110" s="308"/>
      <c r="K110" s="308"/>
      <c r="L110" s="308"/>
      <c r="M110" s="309"/>
      <c r="N110" s="136"/>
      <c r="O110" s="136"/>
      <c r="P110" s="136"/>
      <c r="Q110" s="136"/>
      <c r="R110" s="136"/>
      <c r="S110" s="136"/>
      <c r="T110" s="136"/>
      <c r="U110" s="136"/>
      <c r="V110" s="136"/>
    </row>
    <row r="111" spans="2:22" s="74" customFormat="1" ht="17.25" customHeight="1">
      <c r="B111" s="479" t="s">
        <v>157</v>
      </c>
      <c r="C111" s="479"/>
      <c r="D111" s="479"/>
      <c r="E111" s="479"/>
      <c r="F111" s="479"/>
      <c r="G111" s="297"/>
      <c r="H111" s="531">
        <f>MIN(SUM(L32:L65),L108)</f>
        <v>0</v>
      </c>
      <c r="I111" s="531"/>
      <c r="J111" s="308"/>
      <c r="K111" s="308"/>
      <c r="L111" s="308"/>
      <c r="M111" s="309"/>
      <c r="N111" s="136"/>
      <c r="O111" s="136"/>
      <c r="P111" s="136"/>
      <c r="Q111" s="136"/>
      <c r="R111" s="136"/>
      <c r="S111" s="136"/>
      <c r="T111" s="136"/>
      <c r="U111" s="136"/>
      <c r="V111" s="136"/>
    </row>
    <row r="112" spans="2:22" s="75" customFormat="1" ht="18.75"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</row>
    <row r="113" spans="2:13" s="75" customFormat="1" ht="18.75"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</row>
    <row r="114" spans="2:13" s="75" customFormat="1" ht="18.75"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</row>
    <row r="115" spans="2:13" s="75" customFormat="1" ht="18.75"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</row>
    <row r="116" spans="2:13" s="75" customFormat="1" ht="18.75"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310" t="s">
        <v>130</v>
      </c>
      <c r="M116" s="71"/>
    </row>
    <row r="117" spans="2:13" s="75" customFormat="1"/>
    <row r="118" spans="2:13" s="75" customFormat="1" hidden="1"/>
    <row r="119" spans="2:13" s="75" customFormat="1" hidden="1"/>
    <row r="120" spans="2:13" s="75" customFormat="1" hidden="1"/>
    <row r="121" spans="2:13" s="75" customFormat="1" hidden="1"/>
    <row r="122" spans="2:13" s="75" customFormat="1" hidden="1"/>
    <row r="123" spans="2:13" s="75" customFormat="1" hidden="1"/>
    <row r="124" spans="2:13" s="75" customFormat="1" hidden="1"/>
    <row r="125" spans="2:13" s="75" customFormat="1" hidden="1"/>
    <row r="126" spans="2:13" s="75" customFormat="1" hidden="1"/>
    <row r="127" spans="2:13" s="75" customFormat="1" hidden="1"/>
    <row r="128" spans="2:13" s="75" customFormat="1" hidden="1"/>
    <row r="129" s="75" customFormat="1" hidden="1"/>
    <row r="130" s="75" customFormat="1" hidden="1"/>
    <row r="131" s="75" customFormat="1" hidden="1"/>
    <row r="132" s="75" customFormat="1" hidden="1"/>
    <row r="133" s="75" customFormat="1" hidden="1"/>
    <row r="134" s="75" customFormat="1" hidden="1"/>
    <row r="135" s="75" customFormat="1" hidden="1"/>
    <row r="136" s="75" customFormat="1" hidden="1"/>
    <row r="137" s="75" customFormat="1" hidden="1"/>
    <row r="138" s="75" customFormat="1" hidden="1"/>
    <row r="139" s="75" customFormat="1" hidden="1"/>
    <row r="140" s="75" customFormat="1" hidden="1"/>
    <row r="141" s="75" customFormat="1" hidden="1"/>
    <row r="142" s="75" customFormat="1" hidden="1"/>
    <row r="143" s="75" customFormat="1" hidden="1"/>
    <row r="144" s="75" customFormat="1" hidden="1"/>
    <row r="145" s="75" customFormat="1" hidden="1"/>
    <row r="146" s="75" customFormat="1" hidden="1"/>
    <row r="147" s="75" customFormat="1" hidden="1"/>
    <row r="148" s="75" customFormat="1" hidden="1"/>
    <row r="149" s="75" customFormat="1" hidden="1"/>
    <row r="150" s="75" customFormat="1" hidden="1"/>
    <row r="151" s="75" customFormat="1" hidden="1"/>
    <row r="152" s="75" customFormat="1" hidden="1"/>
    <row r="153" s="75" customFormat="1" hidden="1"/>
    <row r="154" s="75" customFormat="1" hidden="1"/>
    <row r="155" s="75" customFormat="1" hidden="1"/>
    <row r="156" s="75" customFormat="1" hidden="1"/>
    <row r="157" s="75" customFormat="1" hidden="1"/>
    <row r="158" s="75" customFormat="1" hidden="1"/>
    <row r="159" s="75" customFormat="1" hidden="1"/>
    <row r="160" s="75" customFormat="1" hidden="1"/>
    <row r="161" s="75" customFormat="1" hidden="1"/>
    <row r="162" s="75" customFormat="1" hidden="1"/>
    <row r="163" s="75" customFormat="1" hidden="1"/>
    <row r="164" s="75" customFormat="1" hidden="1"/>
    <row r="165" s="75" customFormat="1" hidden="1"/>
    <row r="166" s="75" customFormat="1" hidden="1"/>
    <row r="167" s="75" customFormat="1" hidden="1"/>
    <row r="168" s="75" customFormat="1" hidden="1"/>
    <row r="169" s="75" customFormat="1" hidden="1"/>
    <row r="170" s="75" customFormat="1" hidden="1"/>
    <row r="171" s="75" customFormat="1" hidden="1"/>
    <row r="172" s="75" customFormat="1" hidden="1"/>
    <row r="173" s="75" customFormat="1" hidden="1"/>
    <row r="174" s="75" customFormat="1" hidden="1"/>
    <row r="175" s="75" customFormat="1" hidden="1"/>
    <row r="176" s="75" customFormat="1" hidden="1"/>
    <row r="177" s="75" customFormat="1" hidden="1"/>
    <row r="178" s="75" customFormat="1" hidden="1"/>
    <row r="179" s="75" customFormat="1" hidden="1"/>
    <row r="180" s="75" customFormat="1" hidden="1"/>
    <row r="181" s="75" customFormat="1" hidden="1"/>
    <row r="182" s="75" customFormat="1" hidden="1"/>
    <row r="183" s="75" customFormat="1" hidden="1"/>
    <row r="184" s="75" customFormat="1" hidden="1"/>
    <row r="185" s="75" customFormat="1" hidden="1"/>
    <row r="186" s="75" customFormat="1" hidden="1"/>
    <row r="187" s="75" customFormat="1" hidden="1"/>
    <row r="188" s="75" customFormat="1" hidden="1"/>
    <row r="189" s="75" customFormat="1" hidden="1"/>
    <row r="190" s="75" customFormat="1" hidden="1"/>
    <row r="191" s="75" customFormat="1" hidden="1"/>
    <row r="192" s="75" customFormat="1" hidden="1"/>
    <row r="193" s="75" customFormat="1" hidden="1"/>
    <row r="194" s="75" customFormat="1" hidden="1"/>
    <row r="195" s="75" customFormat="1" hidden="1"/>
    <row r="196" s="75" customFormat="1" hidden="1"/>
    <row r="197" s="75" customFormat="1" hidden="1"/>
    <row r="198" s="75" customFormat="1" hidden="1"/>
    <row r="199" s="75" customFormat="1" hidden="1"/>
    <row r="200" s="75" customFormat="1" hidden="1"/>
    <row r="201" s="75" customFormat="1" hidden="1"/>
    <row r="202" s="75" customFormat="1" hidden="1"/>
    <row r="203" s="75" customFormat="1" hidden="1"/>
    <row r="204" s="75" customFormat="1" hidden="1"/>
    <row r="205" s="75" customFormat="1" hidden="1"/>
    <row r="206" s="75" customFormat="1" hidden="1"/>
    <row r="207" s="75" customFormat="1" hidden="1"/>
    <row r="208" s="75" customFormat="1" hidden="1"/>
    <row r="209" s="75" customFormat="1" hidden="1"/>
    <row r="210" s="75" customFormat="1" hidden="1"/>
    <row r="211" s="75" customFormat="1" hidden="1"/>
    <row r="212" s="75" customFormat="1" hidden="1"/>
    <row r="213" s="75" customFormat="1" hidden="1"/>
    <row r="214" s="75" customFormat="1" hidden="1"/>
    <row r="215" s="75" customFormat="1" hidden="1"/>
    <row r="216" s="75" customFormat="1" hidden="1"/>
    <row r="217" s="75" customFormat="1" hidden="1"/>
    <row r="218" s="75" customFormat="1" hidden="1"/>
    <row r="219" s="75" customFormat="1" hidden="1"/>
    <row r="220" s="75" customFormat="1" hidden="1"/>
    <row r="221" s="75" customFormat="1" hidden="1"/>
    <row r="222" s="75" customFormat="1" hidden="1"/>
    <row r="223" s="75" customFormat="1" hidden="1"/>
    <row r="224" s="75" customFormat="1" hidden="1"/>
    <row r="225" s="75" customFormat="1" hidden="1"/>
    <row r="226" s="75" customFormat="1" hidden="1"/>
    <row r="227" s="75" customFormat="1" hidden="1"/>
    <row r="228" s="75" customFormat="1" hidden="1"/>
    <row r="229" s="75" customFormat="1" hidden="1"/>
    <row r="230" s="75" customFormat="1" hidden="1"/>
    <row r="231" s="75" customFormat="1" hidden="1"/>
    <row r="232" s="75" customFormat="1" hidden="1"/>
    <row r="233" s="75" customFormat="1" hidden="1"/>
    <row r="234" s="75" customFormat="1" hidden="1"/>
    <row r="235" s="75" customFormat="1" hidden="1"/>
    <row r="236" s="75" customFormat="1" hidden="1"/>
    <row r="237" s="75" customFormat="1" hidden="1"/>
    <row r="238" s="75" customFormat="1" hidden="1"/>
    <row r="239" s="75" customFormat="1" hidden="1"/>
    <row r="240" s="75" customFormat="1" hidden="1"/>
    <row r="241" s="75" customFormat="1" hidden="1"/>
  </sheetData>
  <mergeCells count="145">
    <mergeCell ref="B108:K108"/>
    <mergeCell ref="G28:I30"/>
    <mergeCell ref="F28:F29"/>
    <mergeCell ref="F73:H73"/>
    <mergeCell ref="F74:H74"/>
    <mergeCell ref="F75:H75"/>
    <mergeCell ref="F76:H76"/>
    <mergeCell ref="F77:H77"/>
    <mergeCell ref="C105:E105"/>
    <mergeCell ref="C106:E106"/>
    <mergeCell ref="C107:E107"/>
    <mergeCell ref="F105:H105"/>
    <mergeCell ref="F106:H106"/>
    <mergeCell ref="F107:H107"/>
    <mergeCell ref="C102:E102"/>
    <mergeCell ref="C103:E103"/>
    <mergeCell ref="C104:E104"/>
    <mergeCell ref="F102:H102"/>
    <mergeCell ref="F103:H103"/>
    <mergeCell ref="F104:H104"/>
    <mergeCell ref="C99:E99"/>
    <mergeCell ref="C100:E100"/>
    <mergeCell ref="C101:E101"/>
    <mergeCell ref="F99:H99"/>
    <mergeCell ref="F100:H100"/>
    <mergeCell ref="F101:H101"/>
    <mergeCell ref="C96:E96"/>
    <mergeCell ref="C97:E97"/>
    <mergeCell ref="C98:E98"/>
    <mergeCell ref="F96:H96"/>
    <mergeCell ref="F97:H97"/>
    <mergeCell ref="F98:H98"/>
    <mergeCell ref="C93:E93"/>
    <mergeCell ref="C94:E94"/>
    <mergeCell ref="C95:E95"/>
    <mergeCell ref="F93:H93"/>
    <mergeCell ref="F94:H94"/>
    <mergeCell ref="F95:H95"/>
    <mergeCell ref="C90:E90"/>
    <mergeCell ref="C91:E91"/>
    <mergeCell ref="C92:E92"/>
    <mergeCell ref="F90:H90"/>
    <mergeCell ref="F91:H91"/>
    <mergeCell ref="F92:H92"/>
    <mergeCell ref="C87:E87"/>
    <mergeCell ref="C88:E88"/>
    <mergeCell ref="C89:E89"/>
    <mergeCell ref="F87:H87"/>
    <mergeCell ref="F88:H88"/>
    <mergeCell ref="F89:H89"/>
    <mergeCell ref="C84:E84"/>
    <mergeCell ref="C85:E85"/>
    <mergeCell ref="C86:E86"/>
    <mergeCell ref="F84:H84"/>
    <mergeCell ref="F85:H85"/>
    <mergeCell ref="F86:H86"/>
    <mergeCell ref="C81:E81"/>
    <mergeCell ref="C82:E82"/>
    <mergeCell ref="C83:E83"/>
    <mergeCell ref="F81:H81"/>
    <mergeCell ref="F82:H82"/>
    <mergeCell ref="F83:H83"/>
    <mergeCell ref="L15:M15"/>
    <mergeCell ref="L7:M7"/>
    <mergeCell ref="L8:M8"/>
    <mergeCell ref="L9:M9"/>
    <mergeCell ref="L10:M10"/>
    <mergeCell ref="C79:E79"/>
    <mergeCell ref="C80:E80"/>
    <mergeCell ref="F78:H78"/>
    <mergeCell ref="F79:H79"/>
    <mergeCell ref="F80:H80"/>
    <mergeCell ref="C73:E73"/>
    <mergeCell ref="C74:E74"/>
    <mergeCell ref="B70:L72"/>
    <mergeCell ref="C75:E75"/>
    <mergeCell ref="C76:E76"/>
    <mergeCell ref="C77:E77"/>
    <mergeCell ref="C78:E78"/>
    <mergeCell ref="B22:E22"/>
    <mergeCell ref="B23:E23"/>
    <mergeCell ref="B21:E21"/>
    <mergeCell ref="D28:D29"/>
    <mergeCell ref="E28:E29"/>
    <mergeCell ref="F12:K12"/>
    <mergeCell ref="F13:K13"/>
    <mergeCell ref="B2:M2"/>
    <mergeCell ref="C3:E3"/>
    <mergeCell ref="F3:K3"/>
    <mergeCell ref="C4:E4"/>
    <mergeCell ref="F4:K4"/>
    <mergeCell ref="L4:M4"/>
    <mergeCell ref="L3:M3"/>
    <mergeCell ref="B18:M18"/>
    <mergeCell ref="B19:M19"/>
    <mergeCell ref="C5:E5"/>
    <mergeCell ref="F5:K5"/>
    <mergeCell ref="L5:M5"/>
    <mergeCell ref="C6:E6"/>
    <mergeCell ref="F6:K6"/>
    <mergeCell ref="L6:M6"/>
    <mergeCell ref="L11:M11"/>
    <mergeCell ref="L12:M12"/>
    <mergeCell ref="L13:M13"/>
    <mergeCell ref="L14:M14"/>
    <mergeCell ref="F7:K7"/>
    <mergeCell ref="F8:K8"/>
    <mergeCell ref="F9:K9"/>
    <mergeCell ref="F10:K10"/>
    <mergeCell ref="F11:K11"/>
    <mergeCell ref="F14:K14"/>
    <mergeCell ref="F15:K15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T31:V31"/>
    <mergeCell ref="O31:P31"/>
    <mergeCell ref="J28:J31"/>
    <mergeCell ref="F16:K16"/>
    <mergeCell ref="F17:K17"/>
    <mergeCell ref="B110:F110"/>
    <mergeCell ref="B111:F111"/>
    <mergeCell ref="H110:I110"/>
    <mergeCell ref="H111:I111"/>
    <mergeCell ref="C17:E17"/>
    <mergeCell ref="L16:M16"/>
    <mergeCell ref="L17:M17"/>
    <mergeCell ref="K28:K31"/>
    <mergeCell ref="L28:L31"/>
    <mergeCell ref="J67:K67"/>
    <mergeCell ref="B67:I67"/>
    <mergeCell ref="J68:K68"/>
    <mergeCell ref="B68:I68"/>
    <mergeCell ref="B66:J66"/>
    <mergeCell ref="C16:E16"/>
    <mergeCell ref="F21:H21"/>
    <mergeCell ref="B28:B31"/>
    <mergeCell ref="C28:C31"/>
    <mergeCell ref="D30:E30"/>
  </mergeCells>
  <conditionalFormatting sqref="F21:F25">
    <cfRule type="cellIs" dxfId="7" priority="7" stopIfTrue="1" operator="equal">
      <formula>0</formula>
    </cfRule>
  </conditionalFormatting>
  <conditionalFormatting sqref="G23:G25">
    <cfRule type="cellIs" dxfId="6" priority="20" stopIfTrue="1" operator="equal">
      <formula>0</formula>
    </cfRule>
  </conditionalFormatting>
  <conditionalFormatting sqref="L4:L17">
    <cfRule type="cellIs" dxfId="5" priority="1" operator="equal">
      <formula>"stravné (diéty)"</formula>
    </cfRule>
    <cfRule type="cellIs" dxfId="4" priority="2" operator="equal">
      <formula>"bez nároku"</formula>
    </cfRule>
    <cfRule type="cellIs" dxfId="3" priority="3" operator="equal">
      <formula>"príspevok na stravovanie"</formula>
    </cfRule>
  </conditionalFormatting>
  <dataValidations count="5">
    <dataValidation type="list" allowBlank="1" showDropDown="1" showInputMessage="1" showErrorMessage="1" errorTitle="Chyba" error="Ako krížik zadajte malé písmeno x" sqref="G32:I65 IV32:IX65 SR32:ST65 ACN32:ACP65 AMJ32:AML65 AWF32:AWH65 BGB32:BGD65 BPX32:BPZ65 BZT32:BZV65 CJP32:CJR65 CTL32:CTN65 DDH32:DDJ65 DND32:DNF65 DWZ32:DXB65 EGV32:EGX65 EQR32:EQT65 FAN32:FAP65 FKJ32:FKL65 FUF32:FUH65 GEB32:GED65 GNX32:GNZ65 GXT32:GXV65 HHP32:HHR65 HRL32:HRN65 IBH32:IBJ65 ILD32:ILF65 IUZ32:IVB65 JEV32:JEX65 JOR32:JOT65 JYN32:JYP65 KIJ32:KIL65 KSF32:KSH65 LCB32:LCD65 LLX32:LLZ65 LVT32:LVV65 MFP32:MFR65 MPL32:MPN65 MZH32:MZJ65 NJD32:NJF65 NSZ32:NTB65 OCV32:OCX65 OMR32:OMT65 OWN32:OWP65 PGJ32:PGL65 PQF32:PQH65 QAB32:QAD65 QJX32:QJZ65 QTT32:QTV65 RDP32:RDR65 RNL32:RNN65 RXH32:RXJ65 SHD32:SHF65 SQZ32:SRB65 TAV32:TAX65 TKR32:TKT65 TUN32:TUP65 UEJ32:UEL65 UOF32:UOH65 UYB32:UYD65 VHX32:VHZ65 VRT32:VRV65 WBP32:WBR65 WLL32:WLN65 WVH32:WVJ65 G65512:I65545 IV65512:IX65545 SR65512:ST65545 ACN65512:ACP65545 AMJ65512:AML65545 AWF65512:AWH65545 BGB65512:BGD65545 BPX65512:BPZ65545 BZT65512:BZV65545 CJP65512:CJR65545 CTL65512:CTN65545 DDH65512:DDJ65545 DND65512:DNF65545 DWZ65512:DXB65545 EGV65512:EGX65545 EQR65512:EQT65545 FAN65512:FAP65545 FKJ65512:FKL65545 FUF65512:FUH65545 GEB65512:GED65545 GNX65512:GNZ65545 GXT65512:GXV65545 HHP65512:HHR65545 HRL65512:HRN65545 IBH65512:IBJ65545 ILD65512:ILF65545 IUZ65512:IVB65545 JEV65512:JEX65545 JOR65512:JOT65545 JYN65512:JYP65545 KIJ65512:KIL65545 KSF65512:KSH65545 LCB65512:LCD65545 LLX65512:LLZ65545 LVT65512:LVV65545 MFP65512:MFR65545 MPL65512:MPN65545 MZH65512:MZJ65545 NJD65512:NJF65545 NSZ65512:NTB65545 OCV65512:OCX65545 OMR65512:OMT65545 OWN65512:OWP65545 PGJ65512:PGL65545 PQF65512:PQH65545 QAB65512:QAD65545 QJX65512:QJZ65545 QTT65512:QTV65545 RDP65512:RDR65545 RNL65512:RNN65545 RXH65512:RXJ65545 SHD65512:SHF65545 SQZ65512:SRB65545 TAV65512:TAX65545 TKR65512:TKT65545 TUN65512:TUP65545 UEJ65512:UEL65545 UOF65512:UOH65545 UYB65512:UYD65545 VHX65512:VHZ65545 VRT65512:VRV65545 WBP65512:WBR65545 WLL65512:WLN65545 WVH65512:WVJ65545 G131048:I131081 IV131048:IX131081 SR131048:ST131081 ACN131048:ACP131081 AMJ131048:AML131081 AWF131048:AWH131081 BGB131048:BGD131081 BPX131048:BPZ131081 BZT131048:BZV131081 CJP131048:CJR131081 CTL131048:CTN131081 DDH131048:DDJ131081 DND131048:DNF131081 DWZ131048:DXB131081 EGV131048:EGX131081 EQR131048:EQT131081 FAN131048:FAP131081 FKJ131048:FKL131081 FUF131048:FUH131081 GEB131048:GED131081 GNX131048:GNZ131081 GXT131048:GXV131081 HHP131048:HHR131081 HRL131048:HRN131081 IBH131048:IBJ131081 ILD131048:ILF131081 IUZ131048:IVB131081 JEV131048:JEX131081 JOR131048:JOT131081 JYN131048:JYP131081 KIJ131048:KIL131081 KSF131048:KSH131081 LCB131048:LCD131081 LLX131048:LLZ131081 LVT131048:LVV131081 MFP131048:MFR131081 MPL131048:MPN131081 MZH131048:MZJ131081 NJD131048:NJF131081 NSZ131048:NTB131081 OCV131048:OCX131081 OMR131048:OMT131081 OWN131048:OWP131081 PGJ131048:PGL131081 PQF131048:PQH131081 QAB131048:QAD131081 QJX131048:QJZ131081 QTT131048:QTV131081 RDP131048:RDR131081 RNL131048:RNN131081 RXH131048:RXJ131081 SHD131048:SHF131081 SQZ131048:SRB131081 TAV131048:TAX131081 TKR131048:TKT131081 TUN131048:TUP131081 UEJ131048:UEL131081 UOF131048:UOH131081 UYB131048:UYD131081 VHX131048:VHZ131081 VRT131048:VRV131081 WBP131048:WBR131081 WLL131048:WLN131081 WVH131048:WVJ131081 G196584:I196617 IV196584:IX196617 SR196584:ST196617 ACN196584:ACP196617 AMJ196584:AML196617 AWF196584:AWH196617 BGB196584:BGD196617 BPX196584:BPZ196617 BZT196584:BZV196617 CJP196584:CJR196617 CTL196584:CTN196617 DDH196584:DDJ196617 DND196584:DNF196617 DWZ196584:DXB196617 EGV196584:EGX196617 EQR196584:EQT196617 FAN196584:FAP196617 FKJ196584:FKL196617 FUF196584:FUH196617 GEB196584:GED196617 GNX196584:GNZ196617 GXT196584:GXV196617 HHP196584:HHR196617 HRL196584:HRN196617 IBH196584:IBJ196617 ILD196584:ILF196617 IUZ196584:IVB196617 JEV196584:JEX196617 JOR196584:JOT196617 JYN196584:JYP196617 KIJ196584:KIL196617 KSF196584:KSH196617 LCB196584:LCD196617 LLX196584:LLZ196617 LVT196584:LVV196617 MFP196584:MFR196617 MPL196584:MPN196617 MZH196584:MZJ196617 NJD196584:NJF196617 NSZ196584:NTB196617 OCV196584:OCX196617 OMR196584:OMT196617 OWN196584:OWP196617 PGJ196584:PGL196617 PQF196584:PQH196617 QAB196584:QAD196617 QJX196584:QJZ196617 QTT196584:QTV196617 RDP196584:RDR196617 RNL196584:RNN196617 RXH196584:RXJ196617 SHD196584:SHF196617 SQZ196584:SRB196617 TAV196584:TAX196617 TKR196584:TKT196617 TUN196584:TUP196617 UEJ196584:UEL196617 UOF196584:UOH196617 UYB196584:UYD196617 VHX196584:VHZ196617 VRT196584:VRV196617 WBP196584:WBR196617 WLL196584:WLN196617 WVH196584:WVJ196617 G262120:I262153 IV262120:IX262153 SR262120:ST262153 ACN262120:ACP262153 AMJ262120:AML262153 AWF262120:AWH262153 BGB262120:BGD262153 BPX262120:BPZ262153 BZT262120:BZV262153 CJP262120:CJR262153 CTL262120:CTN262153 DDH262120:DDJ262153 DND262120:DNF262153 DWZ262120:DXB262153 EGV262120:EGX262153 EQR262120:EQT262153 FAN262120:FAP262153 FKJ262120:FKL262153 FUF262120:FUH262153 GEB262120:GED262153 GNX262120:GNZ262153 GXT262120:GXV262153 HHP262120:HHR262153 HRL262120:HRN262153 IBH262120:IBJ262153 ILD262120:ILF262153 IUZ262120:IVB262153 JEV262120:JEX262153 JOR262120:JOT262153 JYN262120:JYP262153 KIJ262120:KIL262153 KSF262120:KSH262153 LCB262120:LCD262153 LLX262120:LLZ262153 LVT262120:LVV262153 MFP262120:MFR262153 MPL262120:MPN262153 MZH262120:MZJ262153 NJD262120:NJF262153 NSZ262120:NTB262153 OCV262120:OCX262153 OMR262120:OMT262153 OWN262120:OWP262153 PGJ262120:PGL262153 PQF262120:PQH262153 QAB262120:QAD262153 QJX262120:QJZ262153 QTT262120:QTV262153 RDP262120:RDR262153 RNL262120:RNN262153 RXH262120:RXJ262153 SHD262120:SHF262153 SQZ262120:SRB262153 TAV262120:TAX262153 TKR262120:TKT262153 TUN262120:TUP262153 UEJ262120:UEL262153 UOF262120:UOH262153 UYB262120:UYD262153 VHX262120:VHZ262153 VRT262120:VRV262153 WBP262120:WBR262153 WLL262120:WLN262153 WVH262120:WVJ262153 G327656:I327689 IV327656:IX327689 SR327656:ST327689 ACN327656:ACP327689 AMJ327656:AML327689 AWF327656:AWH327689 BGB327656:BGD327689 BPX327656:BPZ327689 BZT327656:BZV327689 CJP327656:CJR327689 CTL327656:CTN327689 DDH327656:DDJ327689 DND327656:DNF327689 DWZ327656:DXB327689 EGV327656:EGX327689 EQR327656:EQT327689 FAN327656:FAP327689 FKJ327656:FKL327689 FUF327656:FUH327689 GEB327656:GED327689 GNX327656:GNZ327689 GXT327656:GXV327689 HHP327656:HHR327689 HRL327656:HRN327689 IBH327656:IBJ327689 ILD327656:ILF327689 IUZ327656:IVB327689 JEV327656:JEX327689 JOR327656:JOT327689 JYN327656:JYP327689 KIJ327656:KIL327689 KSF327656:KSH327689 LCB327656:LCD327689 LLX327656:LLZ327689 LVT327656:LVV327689 MFP327656:MFR327689 MPL327656:MPN327689 MZH327656:MZJ327689 NJD327656:NJF327689 NSZ327656:NTB327689 OCV327656:OCX327689 OMR327656:OMT327689 OWN327656:OWP327689 PGJ327656:PGL327689 PQF327656:PQH327689 QAB327656:QAD327689 QJX327656:QJZ327689 QTT327656:QTV327689 RDP327656:RDR327689 RNL327656:RNN327689 RXH327656:RXJ327689 SHD327656:SHF327689 SQZ327656:SRB327689 TAV327656:TAX327689 TKR327656:TKT327689 TUN327656:TUP327689 UEJ327656:UEL327689 UOF327656:UOH327689 UYB327656:UYD327689 VHX327656:VHZ327689 VRT327656:VRV327689 WBP327656:WBR327689 WLL327656:WLN327689 WVH327656:WVJ327689 G393192:I393225 IV393192:IX393225 SR393192:ST393225 ACN393192:ACP393225 AMJ393192:AML393225 AWF393192:AWH393225 BGB393192:BGD393225 BPX393192:BPZ393225 BZT393192:BZV393225 CJP393192:CJR393225 CTL393192:CTN393225 DDH393192:DDJ393225 DND393192:DNF393225 DWZ393192:DXB393225 EGV393192:EGX393225 EQR393192:EQT393225 FAN393192:FAP393225 FKJ393192:FKL393225 FUF393192:FUH393225 GEB393192:GED393225 GNX393192:GNZ393225 GXT393192:GXV393225 HHP393192:HHR393225 HRL393192:HRN393225 IBH393192:IBJ393225 ILD393192:ILF393225 IUZ393192:IVB393225 JEV393192:JEX393225 JOR393192:JOT393225 JYN393192:JYP393225 KIJ393192:KIL393225 KSF393192:KSH393225 LCB393192:LCD393225 LLX393192:LLZ393225 LVT393192:LVV393225 MFP393192:MFR393225 MPL393192:MPN393225 MZH393192:MZJ393225 NJD393192:NJF393225 NSZ393192:NTB393225 OCV393192:OCX393225 OMR393192:OMT393225 OWN393192:OWP393225 PGJ393192:PGL393225 PQF393192:PQH393225 QAB393192:QAD393225 QJX393192:QJZ393225 QTT393192:QTV393225 RDP393192:RDR393225 RNL393192:RNN393225 RXH393192:RXJ393225 SHD393192:SHF393225 SQZ393192:SRB393225 TAV393192:TAX393225 TKR393192:TKT393225 TUN393192:TUP393225 UEJ393192:UEL393225 UOF393192:UOH393225 UYB393192:UYD393225 VHX393192:VHZ393225 VRT393192:VRV393225 WBP393192:WBR393225 WLL393192:WLN393225 WVH393192:WVJ393225 G458728:I458761 IV458728:IX458761 SR458728:ST458761 ACN458728:ACP458761 AMJ458728:AML458761 AWF458728:AWH458761 BGB458728:BGD458761 BPX458728:BPZ458761 BZT458728:BZV458761 CJP458728:CJR458761 CTL458728:CTN458761 DDH458728:DDJ458761 DND458728:DNF458761 DWZ458728:DXB458761 EGV458728:EGX458761 EQR458728:EQT458761 FAN458728:FAP458761 FKJ458728:FKL458761 FUF458728:FUH458761 GEB458728:GED458761 GNX458728:GNZ458761 GXT458728:GXV458761 HHP458728:HHR458761 HRL458728:HRN458761 IBH458728:IBJ458761 ILD458728:ILF458761 IUZ458728:IVB458761 JEV458728:JEX458761 JOR458728:JOT458761 JYN458728:JYP458761 KIJ458728:KIL458761 KSF458728:KSH458761 LCB458728:LCD458761 LLX458728:LLZ458761 LVT458728:LVV458761 MFP458728:MFR458761 MPL458728:MPN458761 MZH458728:MZJ458761 NJD458728:NJF458761 NSZ458728:NTB458761 OCV458728:OCX458761 OMR458728:OMT458761 OWN458728:OWP458761 PGJ458728:PGL458761 PQF458728:PQH458761 QAB458728:QAD458761 QJX458728:QJZ458761 QTT458728:QTV458761 RDP458728:RDR458761 RNL458728:RNN458761 RXH458728:RXJ458761 SHD458728:SHF458761 SQZ458728:SRB458761 TAV458728:TAX458761 TKR458728:TKT458761 TUN458728:TUP458761 UEJ458728:UEL458761 UOF458728:UOH458761 UYB458728:UYD458761 VHX458728:VHZ458761 VRT458728:VRV458761 WBP458728:WBR458761 WLL458728:WLN458761 WVH458728:WVJ458761 G524264:I524297 IV524264:IX524297 SR524264:ST524297 ACN524264:ACP524297 AMJ524264:AML524297 AWF524264:AWH524297 BGB524264:BGD524297 BPX524264:BPZ524297 BZT524264:BZV524297 CJP524264:CJR524297 CTL524264:CTN524297 DDH524264:DDJ524297 DND524264:DNF524297 DWZ524264:DXB524297 EGV524264:EGX524297 EQR524264:EQT524297 FAN524264:FAP524297 FKJ524264:FKL524297 FUF524264:FUH524297 GEB524264:GED524297 GNX524264:GNZ524297 GXT524264:GXV524297 HHP524264:HHR524297 HRL524264:HRN524297 IBH524264:IBJ524297 ILD524264:ILF524297 IUZ524264:IVB524297 JEV524264:JEX524297 JOR524264:JOT524297 JYN524264:JYP524297 KIJ524264:KIL524297 KSF524264:KSH524297 LCB524264:LCD524297 LLX524264:LLZ524297 LVT524264:LVV524297 MFP524264:MFR524297 MPL524264:MPN524297 MZH524264:MZJ524297 NJD524264:NJF524297 NSZ524264:NTB524297 OCV524264:OCX524297 OMR524264:OMT524297 OWN524264:OWP524297 PGJ524264:PGL524297 PQF524264:PQH524297 QAB524264:QAD524297 QJX524264:QJZ524297 QTT524264:QTV524297 RDP524264:RDR524297 RNL524264:RNN524297 RXH524264:RXJ524297 SHD524264:SHF524297 SQZ524264:SRB524297 TAV524264:TAX524297 TKR524264:TKT524297 TUN524264:TUP524297 UEJ524264:UEL524297 UOF524264:UOH524297 UYB524264:UYD524297 VHX524264:VHZ524297 VRT524264:VRV524297 WBP524264:WBR524297 WLL524264:WLN524297 WVH524264:WVJ524297 G589800:I589833 IV589800:IX589833 SR589800:ST589833 ACN589800:ACP589833 AMJ589800:AML589833 AWF589800:AWH589833 BGB589800:BGD589833 BPX589800:BPZ589833 BZT589800:BZV589833 CJP589800:CJR589833 CTL589800:CTN589833 DDH589800:DDJ589833 DND589800:DNF589833 DWZ589800:DXB589833 EGV589800:EGX589833 EQR589800:EQT589833 FAN589800:FAP589833 FKJ589800:FKL589833 FUF589800:FUH589833 GEB589800:GED589833 GNX589800:GNZ589833 GXT589800:GXV589833 HHP589800:HHR589833 HRL589800:HRN589833 IBH589800:IBJ589833 ILD589800:ILF589833 IUZ589800:IVB589833 JEV589800:JEX589833 JOR589800:JOT589833 JYN589800:JYP589833 KIJ589800:KIL589833 KSF589800:KSH589833 LCB589800:LCD589833 LLX589800:LLZ589833 LVT589800:LVV589833 MFP589800:MFR589833 MPL589800:MPN589833 MZH589800:MZJ589833 NJD589800:NJF589833 NSZ589800:NTB589833 OCV589800:OCX589833 OMR589800:OMT589833 OWN589800:OWP589833 PGJ589800:PGL589833 PQF589800:PQH589833 QAB589800:QAD589833 QJX589800:QJZ589833 QTT589800:QTV589833 RDP589800:RDR589833 RNL589800:RNN589833 RXH589800:RXJ589833 SHD589800:SHF589833 SQZ589800:SRB589833 TAV589800:TAX589833 TKR589800:TKT589833 TUN589800:TUP589833 UEJ589800:UEL589833 UOF589800:UOH589833 UYB589800:UYD589833 VHX589800:VHZ589833 VRT589800:VRV589833 WBP589800:WBR589833 WLL589800:WLN589833 WVH589800:WVJ589833 G655336:I655369 IV655336:IX655369 SR655336:ST655369 ACN655336:ACP655369 AMJ655336:AML655369 AWF655336:AWH655369 BGB655336:BGD655369 BPX655336:BPZ655369 BZT655336:BZV655369 CJP655336:CJR655369 CTL655336:CTN655369 DDH655336:DDJ655369 DND655336:DNF655369 DWZ655336:DXB655369 EGV655336:EGX655369 EQR655336:EQT655369 FAN655336:FAP655369 FKJ655336:FKL655369 FUF655336:FUH655369 GEB655336:GED655369 GNX655336:GNZ655369 GXT655336:GXV655369 HHP655336:HHR655369 HRL655336:HRN655369 IBH655336:IBJ655369 ILD655336:ILF655369 IUZ655336:IVB655369 JEV655336:JEX655369 JOR655336:JOT655369 JYN655336:JYP655369 KIJ655336:KIL655369 KSF655336:KSH655369 LCB655336:LCD655369 LLX655336:LLZ655369 LVT655336:LVV655369 MFP655336:MFR655369 MPL655336:MPN655369 MZH655336:MZJ655369 NJD655336:NJF655369 NSZ655336:NTB655369 OCV655336:OCX655369 OMR655336:OMT655369 OWN655336:OWP655369 PGJ655336:PGL655369 PQF655336:PQH655369 QAB655336:QAD655369 QJX655336:QJZ655369 QTT655336:QTV655369 RDP655336:RDR655369 RNL655336:RNN655369 RXH655336:RXJ655369 SHD655336:SHF655369 SQZ655336:SRB655369 TAV655336:TAX655369 TKR655336:TKT655369 TUN655336:TUP655369 UEJ655336:UEL655369 UOF655336:UOH655369 UYB655336:UYD655369 VHX655336:VHZ655369 VRT655336:VRV655369 WBP655336:WBR655369 WLL655336:WLN655369 WVH655336:WVJ655369 G720872:I720905 IV720872:IX720905 SR720872:ST720905 ACN720872:ACP720905 AMJ720872:AML720905 AWF720872:AWH720905 BGB720872:BGD720905 BPX720872:BPZ720905 BZT720872:BZV720905 CJP720872:CJR720905 CTL720872:CTN720905 DDH720872:DDJ720905 DND720872:DNF720905 DWZ720872:DXB720905 EGV720872:EGX720905 EQR720872:EQT720905 FAN720872:FAP720905 FKJ720872:FKL720905 FUF720872:FUH720905 GEB720872:GED720905 GNX720872:GNZ720905 GXT720872:GXV720905 HHP720872:HHR720905 HRL720872:HRN720905 IBH720872:IBJ720905 ILD720872:ILF720905 IUZ720872:IVB720905 JEV720872:JEX720905 JOR720872:JOT720905 JYN720872:JYP720905 KIJ720872:KIL720905 KSF720872:KSH720905 LCB720872:LCD720905 LLX720872:LLZ720905 LVT720872:LVV720905 MFP720872:MFR720905 MPL720872:MPN720905 MZH720872:MZJ720905 NJD720872:NJF720905 NSZ720872:NTB720905 OCV720872:OCX720905 OMR720872:OMT720905 OWN720872:OWP720905 PGJ720872:PGL720905 PQF720872:PQH720905 QAB720872:QAD720905 QJX720872:QJZ720905 QTT720872:QTV720905 RDP720872:RDR720905 RNL720872:RNN720905 RXH720872:RXJ720905 SHD720872:SHF720905 SQZ720872:SRB720905 TAV720872:TAX720905 TKR720872:TKT720905 TUN720872:TUP720905 UEJ720872:UEL720905 UOF720872:UOH720905 UYB720872:UYD720905 VHX720872:VHZ720905 VRT720872:VRV720905 WBP720872:WBR720905 WLL720872:WLN720905 WVH720872:WVJ720905 G786408:I786441 IV786408:IX786441 SR786408:ST786441 ACN786408:ACP786441 AMJ786408:AML786441 AWF786408:AWH786441 BGB786408:BGD786441 BPX786408:BPZ786441 BZT786408:BZV786441 CJP786408:CJR786441 CTL786408:CTN786441 DDH786408:DDJ786441 DND786408:DNF786441 DWZ786408:DXB786441 EGV786408:EGX786441 EQR786408:EQT786441 FAN786408:FAP786441 FKJ786408:FKL786441 FUF786408:FUH786441 GEB786408:GED786441 GNX786408:GNZ786441 GXT786408:GXV786441 HHP786408:HHR786441 HRL786408:HRN786441 IBH786408:IBJ786441 ILD786408:ILF786441 IUZ786408:IVB786441 JEV786408:JEX786441 JOR786408:JOT786441 JYN786408:JYP786441 KIJ786408:KIL786441 KSF786408:KSH786441 LCB786408:LCD786441 LLX786408:LLZ786441 LVT786408:LVV786441 MFP786408:MFR786441 MPL786408:MPN786441 MZH786408:MZJ786441 NJD786408:NJF786441 NSZ786408:NTB786441 OCV786408:OCX786441 OMR786408:OMT786441 OWN786408:OWP786441 PGJ786408:PGL786441 PQF786408:PQH786441 QAB786408:QAD786441 QJX786408:QJZ786441 QTT786408:QTV786441 RDP786408:RDR786441 RNL786408:RNN786441 RXH786408:RXJ786441 SHD786408:SHF786441 SQZ786408:SRB786441 TAV786408:TAX786441 TKR786408:TKT786441 TUN786408:TUP786441 UEJ786408:UEL786441 UOF786408:UOH786441 UYB786408:UYD786441 VHX786408:VHZ786441 VRT786408:VRV786441 WBP786408:WBR786441 WLL786408:WLN786441 WVH786408:WVJ786441 G851944:I851977 IV851944:IX851977 SR851944:ST851977 ACN851944:ACP851977 AMJ851944:AML851977 AWF851944:AWH851977 BGB851944:BGD851977 BPX851944:BPZ851977 BZT851944:BZV851977 CJP851944:CJR851977 CTL851944:CTN851977 DDH851944:DDJ851977 DND851944:DNF851977 DWZ851944:DXB851977 EGV851944:EGX851977 EQR851944:EQT851977 FAN851944:FAP851977 FKJ851944:FKL851977 FUF851944:FUH851977 GEB851944:GED851977 GNX851944:GNZ851977 GXT851944:GXV851977 HHP851944:HHR851977 HRL851944:HRN851977 IBH851944:IBJ851977 ILD851944:ILF851977 IUZ851944:IVB851977 JEV851944:JEX851977 JOR851944:JOT851977 JYN851944:JYP851977 KIJ851944:KIL851977 KSF851944:KSH851977 LCB851944:LCD851977 LLX851944:LLZ851977 LVT851944:LVV851977 MFP851944:MFR851977 MPL851944:MPN851977 MZH851944:MZJ851977 NJD851944:NJF851977 NSZ851944:NTB851977 OCV851944:OCX851977 OMR851944:OMT851977 OWN851944:OWP851977 PGJ851944:PGL851977 PQF851944:PQH851977 QAB851944:QAD851977 QJX851944:QJZ851977 QTT851944:QTV851977 RDP851944:RDR851977 RNL851944:RNN851977 RXH851944:RXJ851977 SHD851944:SHF851977 SQZ851944:SRB851977 TAV851944:TAX851977 TKR851944:TKT851977 TUN851944:TUP851977 UEJ851944:UEL851977 UOF851944:UOH851977 UYB851944:UYD851977 VHX851944:VHZ851977 VRT851944:VRV851977 WBP851944:WBR851977 WLL851944:WLN851977 WVH851944:WVJ851977 G917480:I917513 IV917480:IX917513 SR917480:ST917513 ACN917480:ACP917513 AMJ917480:AML917513 AWF917480:AWH917513 BGB917480:BGD917513 BPX917480:BPZ917513 BZT917480:BZV917513 CJP917480:CJR917513 CTL917480:CTN917513 DDH917480:DDJ917513 DND917480:DNF917513 DWZ917480:DXB917513 EGV917480:EGX917513 EQR917480:EQT917513 FAN917480:FAP917513 FKJ917480:FKL917513 FUF917480:FUH917513 GEB917480:GED917513 GNX917480:GNZ917513 GXT917480:GXV917513 HHP917480:HHR917513 HRL917480:HRN917513 IBH917480:IBJ917513 ILD917480:ILF917513 IUZ917480:IVB917513 JEV917480:JEX917513 JOR917480:JOT917513 JYN917480:JYP917513 KIJ917480:KIL917513 KSF917480:KSH917513 LCB917480:LCD917513 LLX917480:LLZ917513 LVT917480:LVV917513 MFP917480:MFR917513 MPL917480:MPN917513 MZH917480:MZJ917513 NJD917480:NJF917513 NSZ917480:NTB917513 OCV917480:OCX917513 OMR917480:OMT917513 OWN917480:OWP917513 PGJ917480:PGL917513 PQF917480:PQH917513 QAB917480:QAD917513 QJX917480:QJZ917513 QTT917480:QTV917513 RDP917480:RDR917513 RNL917480:RNN917513 RXH917480:RXJ917513 SHD917480:SHF917513 SQZ917480:SRB917513 TAV917480:TAX917513 TKR917480:TKT917513 TUN917480:TUP917513 UEJ917480:UEL917513 UOF917480:UOH917513 UYB917480:UYD917513 VHX917480:VHZ917513 VRT917480:VRV917513 WBP917480:WBR917513 WLL917480:WLN917513 WVH917480:WVJ917513 G983016:I983049 IV983016:IX983049 SR983016:ST983049 ACN983016:ACP983049 AMJ983016:AML983049 AWF983016:AWH983049 BGB983016:BGD983049 BPX983016:BPZ983049 BZT983016:BZV983049 CJP983016:CJR983049 CTL983016:CTN983049 DDH983016:DDJ983049 DND983016:DNF983049 DWZ983016:DXB983049 EGV983016:EGX983049 EQR983016:EQT983049 FAN983016:FAP983049 FKJ983016:FKL983049 FUF983016:FUH983049 GEB983016:GED983049 GNX983016:GNZ983049 GXT983016:GXV983049 HHP983016:HHR983049 HRL983016:HRN983049 IBH983016:IBJ983049 ILD983016:ILF983049 IUZ983016:IVB983049 JEV983016:JEX983049 JOR983016:JOT983049 JYN983016:JYP983049 KIJ983016:KIL983049 KSF983016:KSH983049 LCB983016:LCD983049 LLX983016:LLZ983049 LVT983016:LVV983049 MFP983016:MFR983049 MPL983016:MPN983049 MZH983016:MZJ983049 NJD983016:NJF983049 NSZ983016:NTB983049 OCV983016:OCX983049 OMR983016:OMT983049 OWN983016:OWP983049 PGJ983016:PGL983049 PQF983016:PQH983049 QAB983016:QAD983049 QJX983016:QJZ983049 QTT983016:QTV983049 RDP983016:RDR983049 RNL983016:RNN983049 RXH983016:RXJ983049 SHD983016:SHF983049 SQZ983016:SRB983049 TAV983016:TAX983049 TKR983016:TKT983049 TUN983016:TUP983049 UEJ983016:UEL983049 UOF983016:UOH983049 UYB983016:UYD983049 VHX983016:VHZ983049 VRT983016:VRV983049 WBP983016:WBR983049 WLL983016:WLN983049 WVH983016:WVJ983049" xr:uid="{599187D7-D7FC-4864-9FF5-567CF2F17942}">
      <formula1>"x"</formula1>
    </dataValidation>
    <dataValidation type="decimal" operator="greaterThan" allowBlank="1" showInputMessage="1" showErrorMessage="1" errorTitle="Chybná suma" error="Suma musí byť vyššia ako 0" sqref="WVM983016:WVO983049 JA32:JC65 SW32:SY65 ACS32:ACU65 AMO32:AMQ65 AWK32:AWM65 BGG32:BGI65 BQC32:BQE65 BZY32:CAA65 CJU32:CJW65 CTQ32:CTS65 DDM32:DDO65 DNI32:DNK65 DXE32:DXG65 EHA32:EHC65 EQW32:EQY65 FAS32:FAU65 FKO32:FKQ65 FUK32:FUM65 GEG32:GEI65 GOC32:GOE65 GXY32:GYA65 HHU32:HHW65 HRQ32:HRS65 IBM32:IBO65 ILI32:ILK65 IVE32:IVG65 JFA32:JFC65 JOW32:JOY65 JYS32:JYU65 KIO32:KIQ65 KSK32:KSM65 LCG32:LCI65 LMC32:LME65 LVY32:LWA65 MFU32:MFW65 MPQ32:MPS65 MZM32:MZO65 NJI32:NJK65 NTE32:NTG65 ODA32:ODC65 OMW32:OMY65 OWS32:OWU65 PGO32:PGQ65 PQK32:PQM65 QAG32:QAI65 QKC32:QKE65 QTY32:QUA65 RDU32:RDW65 RNQ32:RNS65 RXM32:RXO65 SHI32:SHK65 SRE32:SRG65 TBA32:TBC65 TKW32:TKY65 TUS32:TUU65 UEO32:UEQ65 UOK32:UOM65 UYG32:UYI65 VIC32:VIE65 VRY32:VSA65 WBU32:WBW65 WLQ32:WLS65 WVM32:WVO65 L65512:M65545 JA65512:JC65545 SW65512:SY65545 ACS65512:ACU65545 AMO65512:AMQ65545 AWK65512:AWM65545 BGG65512:BGI65545 BQC65512:BQE65545 BZY65512:CAA65545 CJU65512:CJW65545 CTQ65512:CTS65545 DDM65512:DDO65545 DNI65512:DNK65545 DXE65512:DXG65545 EHA65512:EHC65545 EQW65512:EQY65545 FAS65512:FAU65545 FKO65512:FKQ65545 FUK65512:FUM65545 GEG65512:GEI65545 GOC65512:GOE65545 GXY65512:GYA65545 HHU65512:HHW65545 HRQ65512:HRS65545 IBM65512:IBO65545 ILI65512:ILK65545 IVE65512:IVG65545 JFA65512:JFC65545 JOW65512:JOY65545 JYS65512:JYU65545 KIO65512:KIQ65545 KSK65512:KSM65545 LCG65512:LCI65545 LMC65512:LME65545 LVY65512:LWA65545 MFU65512:MFW65545 MPQ65512:MPS65545 MZM65512:MZO65545 NJI65512:NJK65545 NTE65512:NTG65545 ODA65512:ODC65545 OMW65512:OMY65545 OWS65512:OWU65545 PGO65512:PGQ65545 PQK65512:PQM65545 QAG65512:QAI65545 QKC65512:QKE65545 QTY65512:QUA65545 RDU65512:RDW65545 RNQ65512:RNS65545 RXM65512:RXO65545 SHI65512:SHK65545 SRE65512:SRG65545 TBA65512:TBC65545 TKW65512:TKY65545 TUS65512:TUU65545 UEO65512:UEQ65545 UOK65512:UOM65545 UYG65512:UYI65545 VIC65512:VIE65545 VRY65512:VSA65545 WBU65512:WBW65545 WLQ65512:WLS65545 WVM65512:WVO65545 L131048:M131081 JA131048:JC131081 SW131048:SY131081 ACS131048:ACU131081 AMO131048:AMQ131081 AWK131048:AWM131081 BGG131048:BGI131081 BQC131048:BQE131081 BZY131048:CAA131081 CJU131048:CJW131081 CTQ131048:CTS131081 DDM131048:DDO131081 DNI131048:DNK131081 DXE131048:DXG131081 EHA131048:EHC131081 EQW131048:EQY131081 FAS131048:FAU131081 FKO131048:FKQ131081 FUK131048:FUM131081 GEG131048:GEI131081 GOC131048:GOE131081 GXY131048:GYA131081 HHU131048:HHW131081 HRQ131048:HRS131081 IBM131048:IBO131081 ILI131048:ILK131081 IVE131048:IVG131081 JFA131048:JFC131081 JOW131048:JOY131081 JYS131048:JYU131081 KIO131048:KIQ131081 KSK131048:KSM131081 LCG131048:LCI131081 LMC131048:LME131081 LVY131048:LWA131081 MFU131048:MFW131081 MPQ131048:MPS131081 MZM131048:MZO131081 NJI131048:NJK131081 NTE131048:NTG131081 ODA131048:ODC131081 OMW131048:OMY131081 OWS131048:OWU131081 PGO131048:PGQ131081 PQK131048:PQM131081 QAG131048:QAI131081 QKC131048:QKE131081 QTY131048:QUA131081 RDU131048:RDW131081 RNQ131048:RNS131081 RXM131048:RXO131081 SHI131048:SHK131081 SRE131048:SRG131081 TBA131048:TBC131081 TKW131048:TKY131081 TUS131048:TUU131081 UEO131048:UEQ131081 UOK131048:UOM131081 UYG131048:UYI131081 VIC131048:VIE131081 VRY131048:VSA131081 WBU131048:WBW131081 WLQ131048:WLS131081 WVM131048:WVO131081 L196584:M196617 JA196584:JC196617 SW196584:SY196617 ACS196584:ACU196617 AMO196584:AMQ196617 AWK196584:AWM196617 BGG196584:BGI196617 BQC196584:BQE196617 BZY196584:CAA196617 CJU196584:CJW196617 CTQ196584:CTS196617 DDM196584:DDO196617 DNI196584:DNK196617 DXE196584:DXG196617 EHA196584:EHC196617 EQW196584:EQY196617 FAS196584:FAU196617 FKO196584:FKQ196617 FUK196584:FUM196617 GEG196584:GEI196617 GOC196584:GOE196617 GXY196584:GYA196617 HHU196584:HHW196617 HRQ196584:HRS196617 IBM196584:IBO196617 ILI196584:ILK196617 IVE196584:IVG196617 JFA196584:JFC196617 JOW196584:JOY196617 JYS196584:JYU196617 KIO196584:KIQ196617 KSK196584:KSM196617 LCG196584:LCI196617 LMC196584:LME196617 LVY196584:LWA196617 MFU196584:MFW196617 MPQ196584:MPS196617 MZM196584:MZO196617 NJI196584:NJK196617 NTE196584:NTG196617 ODA196584:ODC196617 OMW196584:OMY196617 OWS196584:OWU196617 PGO196584:PGQ196617 PQK196584:PQM196617 QAG196584:QAI196617 QKC196584:QKE196617 QTY196584:QUA196617 RDU196584:RDW196617 RNQ196584:RNS196617 RXM196584:RXO196617 SHI196584:SHK196617 SRE196584:SRG196617 TBA196584:TBC196617 TKW196584:TKY196617 TUS196584:TUU196617 UEO196584:UEQ196617 UOK196584:UOM196617 UYG196584:UYI196617 VIC196584:VIE196617 VRY196584:VSA196617 WBU196584:WBW196617 WLQ196584:WLS196617 WVM196584:WVO196617 L262120:M262153 JA262120:JC262153 SW262120:SY262153 ACS262120:ACU262153 AMO262120:AMQ262153 AWK262120:AWM262153 BGG262120:BGI262153 BQC262120:BQE262153 BZY262120:CAA262153 CJU262120:CJW262153 CTQ262120:CTS262153 DDM262120:DDO262153 DNI262120:DNK262153 DXE262120:DXG262153 EHA262120:EHC262153 EQW262120:EQY262153 FAS262120:FAU262153 FKO262120:FKQ262153 FUK262120:FUM262153 GEG262120:GEI262153 GOC262120:GOE262153 GXY262120:GYA262153 HHU262120:HHW262153 HRQ262120:HRS262153 IBM262120:IBO262153 ILI262120:ILK262153 IVE262120:IVG262153 JFA262120:JFC262153 JOW262120:JOY262153 JYS262120:JYU262153 KIO262120:KIQ262153 KSK262120:KSM262153 LCG262120:LCI262153 LMC262120:LME262153 LVY262120:LWA262153 MFU262120:MFW262153 MPQ262120:MPS262153 MZM262120:MZO262153 NJI262120:NJK262153 NTE262120:NTG262153 ODA262120:ODC262153 OMW262120:OMY262153 OWS262120:OWU262153 PGO262120:PGQ262153 PQK262120:PQM262153 QAG262120:QAI262153 QKC262120:QKE262153 QTY262120:QUA262153 RDU262120:RDW262153 RNQ262120:RNS262153 RXM262120:RXO262153 SHI262120:SHK262153 SRE262120:SRG262153 TBA262120:TBC262153 TKW262120:TKY262153 TUS262120:TUU262153 UEO262120:UEQ262153 UOK262120:UOM262153 UYG262120:UYI262153 VIC262120:VIE262153 VRY262120:VSA262153 WBU262120:WBW262153 WLQ262120:WLS262153 WVM262120:WVO262153 L327656:M327689 JA327656:JC327689 SW327656:SY327689 ACS327656:ACU327689 AMO327656:AMQ327689 AWK327656:AWM327689 BGG327656:BGI327689 BQC327656:BQE327689 BZY327656:CAA327689 CJU327656:CJW327689 CTQ327656:CTS327689 DDM327656:DDO327689 DNI327656:DNK327689 DXE327656:DXG327689 EHA327656:EHC327689 EQW327656:EQY327689 FAS327656:FAU327689 FKO327656:FKQ327689 FUK327656:FUM327689 GEG327656:GEI327689 GOC327656:GOE327689 GXY327656:GYA327689 HHU327656:HHW327689 HRQ327656:HRS327689 IBM327656:IBO327689 ILI327656:ILK327689 IVE327656:IVG327689 JFA327656:JFC327689 JOW327656:JOY327689 JYS327656:JYU327689 KIO327656:KIQ327689 KSK327656:KSM327689 LCG327656:LCI327689 LMC327656:LME327689 LVY327656:LWA327689 MFU327656:MFW327689 MPQ327656:MPS327689 MZM327656:MZO327689 NJI327656:NJK327689 NTE327656:NTG327689 ODA327656:ODC327689 OMW327656:OMY327689 OWS327656:OWU327689 PGO327656:PGQ327689 PQK327656:PQM327689 QAG327656:QAI327689 QKC327656:QKE327689 QTY327656:QUA327689 RDU327656:RDW327689 RNQ327656:RNS327689 RXM327656:RXO327689 SHI327656:SHK327689 SRE327656:SRG327689 TBA327656:TBC327689 TKW327656:TKY327689 TUS327656:TUU327689 UEO327656:UEQ327689 UOK327656:UOM327689 UYG327656:UYI327689 VIC327656:VIE327689 VRY327656:VSA327689 WBU327656:WBW327689 WLQ327656:WLS327689 WVM327656:WVO327689 L393192:M393225 JA393192:JC393225 SW393192:SY393225 ACS393192:ACU393225 AMO393192:AMQ393225 AWK393192:AWM393225 BGG393192:BGI393225 BQC393192:BQE393225 BZY393192:CAA393225 CJU393192:CJW393225 CTQ393192:CTS393225 DDM393192:DDO393225 DNI393192:DNK393225 DXE393192:DXG393225 EHA393192:EHC393225 EQW393192:EQY393225 FAS393192:FAU393225 FKO393192:FKQ393225 FUK393192:FUM393225 GEG393192:GEI393225 GOC393192:GOE393225 GXY393192:GYA393225 HHU393192:HHW393225 HRQ393192:HRS393225 IBM393192:IBO393225 ILI393192:ILK393225 IVE393192:IVG393225 JFA393192:JFC393225 JOW393192:JOY393225 JYS393192:JYU393225 KIO393192:KIQ393225 KSK393192:KSM393225 LCG393192:LCI393225 LMC393192:LME393225 LVY393192:LWA393225 MFU393192:MFW393225 MPQ393192:MPS393225 MZM393192:MZO393225 NJI393192:NJK393225 NTE393192:NTG393225 ODA393192:ODC393225 OMW393192:OMY393225 OWS393192:OWU393225 PGO393192:PGQ393225 PQK393192:PQM393225 QAG393192:QAI393225 QKC393192:QKE393225 QTY393192:QUA393225 RDU393192:RDW393225 RNQ393192:RNS393225 RXM393192:RXO393225 SHI393192:SHK393225 SRE393192:SRG393225 TBA393192:TBC393225 TKW393192:TKY393225 TUS393192:TUU393225 UEO393192:UEQ393225 UOK393192:UOM393225 UYG393192:UYI393225 VIC393192:VIE393225 VRY393192:VSA393225 WBU393192:WBW393225 WLQ393192:WLS393225 WVM393192:WVO393225 L458728:M458761 JA458728:JC458761 SW458728:SY458761 ACS458728:ACU458761 AMO458728:AMQ458761 AWK458728:AWM458761 BGG458728:BGI458761 BQC458728:BQE458761 BZY458728:CAA458761 CJU458728:CJW458761 CTQ458728:CTS458761 DDM458728:DDO458761 DNI458728:DNK458761 DXE458728:DXG458761 EHA458728:EHC458761 EQW458728:EQY458761 FAS458728:FAU458761 FKO458728:FKQ458761 FUK458728:FUM458761 GEG458728:GEI458761 GOC458728:GOE458761 GXY458728:GYA458761 HHU458728:HHW458761 HRQ458728:HRS458761 IBM458728:IBO458761 ILI458728:ILK458761 IVE458728:IVG458761 JFA458728:JFC458761 JOW458728:JOY458761 JYS458728:JYU458761 KIO458728:KIQ458761 KSK458728:KSM458761 LCG458728:LCI458761 LMC458728:LME458761 LVY458728:LWA458761 MFU458728:MFW458761 MPQ458728:MPS458761 MZM458728:MZO458761 NJI458728:NJK458761 NTE458728:NTG458761 ODA458728:ODC458761 OMW458728:OMY458761 OWS458728:OWU458761 PGO458728:PGQ458761 PQK458728:PQM458761 QAG458728:QAI458761 QKC458728:QKE458761 QTY458728:QUA458761 RDU458728:RDW458761 RNQ458728:RNS458761 RXM458728:RXO458761 SHI458728:SHK458761 SRE458728:SRG458761 TBA458728:TBC458761 TKW458728:TKY458761 TUS458728:TUU458761 UEO458728:UEQ458761 UOK458728:UOM458761 UYG458728:UYI458761 VIC458728:VIE458761 VRY458728:VSA458761 WBU458728:WBW458761 WLQ458728:WLS458761 WVM458728:WVO458761 L524264:M524297 JA524264:JC524297 SW524264:SY524297 ACS524264:ACU524297 AMO524264:AMQ524297 AWK524264:AWM524297 BGG524264:BGI524297 BQC524264:BQE524297 BZY524264:CAA524297 CJU524264:CJW524297 CTQ524264:CTS524297 DDM524264:DDO524297 DNI524264:DNK524297 DXE524264:DXG524297 EHA524264:EHC524297 EQW524264:EQY524297 FAS524264:FAU524297 FKO524264:FKQ524297 FUK524264:FUM524297 GEG524264:GEI524297 GOC524264:GOE524297 GXY524264:GYA524297 HHU524264:HHW524297 HRQ524264:HRS524297 IBM524264:IBO524297 ILI524264:ILK524297 IVE524264:IVG524297 JFA524264:JFC524297 JOW524264:JOY524297 JYS524264:JYU524297 KIO524264:KIQ524297 KSK524264:KSM524297 LCG524264:LCI524297 LMC524264:LME524297 LVY524264:LWA524297 MFU524264:MFW524297 MPQ524264:MPS524297 MZM524264:MZO524297 NJI524264:NJK524297 NTE524264:NTG524297 ODA524264:ODC524297 OMW524264:OMY524297 OWS524264:OWU524297 PGO524264:PGQ524297 PQK524264:PQM524297 QAG524264:QAI524297 QKC524264:QKE524297 QTY524264:QUA524297 RDU524264:RDW524297 RNQ524264:RNS524297 RXM524264:RXO524297 SHI524264:SHK524297 SRE524264:SRG524297 TBA524264:TBC524297 TKW524264:TKY524297 TUS524264:TUU524297 UEO524264:UEQ524297 UOK524264:UOM524297 UYG524264:UYI524297 VIC524264:VIE524297 VRY524264:VSA524297 WBU524264:WBW524297 WLQ524264:WLS524297 WVM524264:WVO524297 L589800:M589833 JA589800:JC589833 SW589800:SY589833 ACS589800:ACU589833 AMO589800:AMQ589833 AWK589800:AWM589833 BGG589800:BGI589833 BQC589800:BQE589833 BZY589800:CAA589833 CJU589800:CJW589833 CTQ589800:CTS589833 DDM589800:DDO589833 DNI589800:DNK589833 DXE589800:DXG589833 EHA589800:EHC589833 EQW589800:EQY589833 FAS589800:FAU589833 FKO589800:FKQ589833 FUK589800:FUM589833 GEG589800:GEI589833 GOC589800:GOE589833 GXY589800:GYA589833 HHU589800:HHW589833 HRQ589800:HRS589833 IBM589800:IBO589833 ILI589800:ILK589833 IVE589800:IVG589833 JFA589800:JFC589833 JOW589800:JOY589833 JYS589800:JYU589833 KIO589800:KIQ589833 KSK589800:KSM589833 LCG589800:LCI589833 LMC589800:LME589833 LVY589800:LWA589833 MFU589800:MFW589833 MPQ589800:MPS589833 MZM589800:MZO589833 NJI589800:NJK589833 NTE589800:NTG589833 ODA589800:ODC589833 OMW589800:OMY589833 OWS589800:OWU589833 PGO589800:PGQ589833 PQK589800:PQM589833 QAG589800:QAI589833 QKC589800:QKE589833 QTY589800:QUA589833 RDU589800:RDW589833 RNQ589800:RNS589833 RXM589800:RXO589833 SHI589800:SHK589833 SRE589800:SRG589833 TBA589800:TBC589833 TKW589800:TKY589833 TUS589800:TUU589833 UEO589800:UEQ589833 UOK589800:UOM589833 UYG589800:UYI589833 VIC589800:VIE589833 VRY589800:VSA589833 WBU589800:WBW589833 WLQ589800:WLS589833 WVM589800:WVO589833 L655336:M655369 JA655336:JC655369 SW655336:SY655369 ACS655336:ACU655369 AMO655336:AMQ655369 AWK655336:AWM655369 BGG655336:BGI655369 BQC655336:BQE655369 BZY655336:CAA655369 CJU655336:CJW655369 CTQ655336:CTS655369 DDM655336:DDO655369 DNI655336:DNK655369 DXE655336:DXG655369 EHA655336:EHC655369 EQW655336:EQY655369 FAS655336:FAU655369 FKO655336:FKQ655369 FUK655336:FUM655369 GEG655336:GEI655369 GOC655336:GOE655369 GXY655336:GYA655369 HHU655336:HHW655369 HRQ655336:HRS655369 IBM655336:IBO655369 ILI655336:ILK655369 IVE655336:IVG655369 JFA655336:JFC655369 JOW655336:JOY655369 JYS655336:JYU655369 KIO655336:KIQ655369 KSK655336:KSM655369 LCG655336:LCI655369 LMC655336:LME655369 LVY655336:LWA655369 MFU655336:MFW655369 MPQ655336:MPS655369 MZM655336:MZO655369 NJI655336:NJK655369 NTE655336:NTG655369 ODA655336:ODC655369 OMW655336:OMY655369 OWS655336:OWU655369 PGO655336:PGQ655369 PQK655336:PQM655369 QAG655336:QAI655369 QKC655336:QKE655369 QTY655336:QUA655369 RDU655336:RDW655369 RNQ655336:RNS655369 RXM655336:RXO655369 SHI655336:SHK655369 SRE655336:SRG655369 TBA655336:TBC655369 TKW655336:TKY655369 TUS655336:TUU655369 UEO655336:UEQ655369 UOK655336:UOM655369 UYG655336:UYI655369 VIC655336:VIE655369 VRY655336:VSA655369 WBU655336:WBW655369 WLQ655336:WLS655369 WVM655336:WVO655369 L720872:M720905 JA720872:JC720905 SW720872:SY720905 ACS720872:ACU720905 AMO720872:AMQ720905 AWK720872:AWM720905 BGG720872:BGI720905 BQC720872:BQE720905 BZY720872:CAA720905 CJU720872:CJW720905 CTQ720872:CTS720905 DDM720872:DDO720905 DNI720872:DNK720905 DXE720872:DXG720905 EHA720872:EHC720905 EQW720872:EQY720905 FAS720872:FAU720905 FKO720872:FKQ720905 FUK720872:FUM720905 GEG720872:GEI720905 GOC720872:GOE720905 GXY720872:GYA720905 HHU720872:HHW720905 HRQ720872:HRS720905 IBM720872:IBO720905 ILI720872:ILK720905 IVE720872:IVG720905 JFA720872:JFC720905 JOW720872:JOY720905 JYS720872:JYU720905 KIO720872:KIQ720905 KSK720872:KSM720905 LCG720872:LCI720905 LMC720872:LME720905 LVY720872:LWA720905 MFU720872:MFW720905 MPQ720872:MPS720905 MZM720872:MZO720905 NJI720872:NJK720905 NTE720872:NTG720905 ODA720872:ODC720905 OMW720872:OMY720905 OWS720872:OWU720905 PGO720872:PGQ720905 PQK720872:PQM720905 QAG720872:QAI720905 QKC720872:QKE720905 QTY720872:QUA720905 RDU720872:RDW720905 RNQ720872:RNS720905 RXM720872:RXO720905 SHI720872:SHK720905 SRE720872:SRG720905 TBA720872:TBC720905 TKW720872:TKY720905 TUS720872:TUU720905 UEO720872:UEQ720905 UOK720872:UOM720905 UYG720872:UYI720905 VIC720872:VIE720905 VRY720872:VSA720905 WBU720872:WBW720905 WLQ720872:WLS720905 WVM720872:WVO720905 L786408:M786441 JA786408:JC786441 SW786408:SY786441 ACS786408:ACU786441 AMO786408:AMQ786441 AWK786408:AWM786441 BGG786408:BGI786441 BQC786408:BQE786441 BZY786408:CAA786441 CJU786408:CJW786441 CTQ786408:CTS786441 DDM786408:DDO786441 DNI786408:DNK786441 DXE786408:DXG786441 EHA786408:EHC786441 EQW786408:EQY786441 FAS786408:FAU786441 FKO786408:FKQ786441 FUK786408:FUM786441 GEG786408:GEI786441 GOC786408:GOE786441 GXY786408:GYA786441 HHU786408:HHW786441 HRQ786408:HRS786441 IBM786408:IBO786441 ILI786408:ILK786441 IVE786408:IVG786441 JFA786408:JFC786441 JOW786408:JOY786441 JYS786408:JYU786441 KIO786408:KIQ786441 KSK786408:KSM786441 LCG786408:LCI786441 LMC786408:LME786441 LVY786408:LWA786441 MFU786408:MFW786441 MPQ786408:MPS786441 MZM786408:MZO786441 NJI786408:NJK786441 NTE786408:NTG786441 ODA786408:ODC786441 OMW786408:OMY786441 OWS786408:OWU786441 PGO786408:PGQ786441 PQK786408:PQM786441 QAG786408:QAI786441 QKC786408:QKE786441 QTY786408:QUA786441 RDU786408:RDW786441 RNQ786408:RNS786441 RXM786408:RXO786441 SHI786408:SHK786441 SRE786408:SRG786441 TBA786408:TBC786441 TKW786408:TKY786441 TUS786408:TUU786441 UEO786408:UEQ786441 UOK786408:UOM786441 UYG786408:UYI786441 VIC786408:VIE786441 VRY786408:VSA786441 WBU786408:WBW786441 WLQ786408:WLS786441 WVM786408:WVO786441 L851944:M851977 JA851944:JC851977 SW851944:SY851977 ACS851944:ACU851977 AMO851944:AMQ851977 AWK851944:AWM851977 BGG851944:BGI851977 BQC851944:BQE851977 BZY851944:CAA851977 CJU851944:CJW851977 CTQ851944:CTS851977 DDM851944:DDO851977 DNI851944:DNK851977 DXE851944:DXG851977 EHA851944:EHC851977 EQW851944:EQY851977 FAS851944:FAU851977 FKO851944:FKQ851977 FUK851944:FUM851977 GEG851944:GEI851977 GOC851944:GOE851977 GXY851944:GYA851977 HHU851944:HHW851977 HRQ851944:HRS851977 IBM851944:IBO851977 ILI851944:ILK851977 IVE851944:IVG851977 JFA851944:JFC851977 JOW851944:JOY851977 JYS851944:JYU851977 KIO851944:KIQ851977 KSK851944:KSM851977 LCG851944:LCI851977 LMC851944:LME851977 LVY851944:LWA851977 MFU851944:MFW851977 MPQ851944:MPS851977 MZM851944:MZO851977 NJI851944:NJK851977 NTE851944:NTG851977 ODA851944:ODC851977 OMW851944:OMY851977 OWS851944:OWU851977 PGO851944:PGQ851977 PQK851944:PQM851977 QAG851944:QAI851977 QKC851944:QKE851977 QTY851944:QUA851977 RDU851944:RDW851977 RNQ851944:RNS851977 RXM851944:RXO851977 SHI851944:SHK851977 SRE851944:SRG851977 TBA851944:TBC851977 TKW851944:TKY851977 TUS851944:TUU851977 UEO851944:UEQ851977 UOK851944:UOM851977 UYG851944:UYI851977 VIC851944:VIE851977 VRY851944:VSA851977 WBU851944:WBW851977 WLQ851944:WLS851977 WVM851944:WVO851977 L917480:M917513 JA917480:JC917513 SW917480:SY917513 ACS917480:ACU917513 AMO917480:AMQ917513 AWK917480:AWM917513 BGG917480:BGI917513 BQC917480:BQE917513 BZY917480:CAA917513 CJU917480:CJW917513 CTQ917480:CTS917513 DDM917480:DDO917513 DNI917480:DNK917513 DXE917480:DXG917513 EHA917480:EHC917513 EQW917480:EQY917513 FAS917480:FAU917513 FKO917480:FKQ917513 FUK917480:FUM917513 GEG917480:GEI917513 GOC917480:GOE917513 GXY917480:GYA917513 HHU917480:HHW917513 HRQ917480:HRS917513 IBM917480:IBO917513 ILI917480:ILK917513 IVE917480:IVG917513 JFA917480:JFC917513 JOW917480:JOY917513 JYS917480:JYU917513 KIO917480:KIQ917513 KSK917480:KSM917513 LCG917480:LCI917513 LMC917480:LME917513 LVY917480:LWA917513 MFU917480:MFW917513 MPQ917480:MPS917513 MZM917480:MZO917513 NJI917480:NJK917513 NTE917480:NTG917513 ODA917480:ODC917513 OMW917480:OMY917513 OWS917480:OWU917513 PGO917480:PGQ917513 PQK917480:PQM917513 QAG917480:QAI917513 QKC917480:QKE917513 QTY917480:QUA917513 RDU917480:RDW917513 RNQ917480:RNS917513 RXM917480:RXO917513 SHI917480:SHK917513 SRE917480:SRG917513 TBA917480:TBC917513 TKW917480:TKY917513 TUS917480:TUU917513 UEO917480:UEQ917513 UOK917480:UOM917513 UYG917480:UYI917513 VIC917480:VIE917513 VRY917480:VSA917513 WBU917480:WBW917513 WLQ917480:WLS917513 WVM917480:WVO917513 L983016:M983049 JA983016:JC983049 SW983016:SY983049 ACS983016:ACU983049 AMO983016:AMQ983049 AWK983016:AWM983049 BGG983016:BGI983049 BQC983016:BQE983049 BZY983016:CAA983049 CJU983016:CJW983049 CTQ983016:CTS983049 DDM983016:DDO983049 DNI983016:DNK983049 DXE983016:DXG983049 EHA983016:EHC983049 EQW983016:EQY983049 FAS983016:FAU983049 FKO983016:FKQ983049 FUK983016:FUM983049 GEG983016:GEI983049 GOC983016:GOE983049 GXY983016:GYA983049 HHU983016:HHW983049 HRQ983016:HRS983049 IBM983016:IBO983049 ILI983016:ILK983049 IVE983016:IVG983049 JFA983016:JFC983049 JOW983016:JOY983049 JYS983016:JYU983049 KIO983016:KIQ983049 KSK983016:KSM983049 LCG983016:LCI983049 LMC983016:LME983049 LVY983016:LWA983049 MFU983016:MFW983049 MPQ983016:MPS983049 MZM983016:MZO983049 NJI983016:NJK983049 NTE983016:NTG983049 ODA983016:ODC983049 OMW983016:OMY983049 OWS983016:OWU983049 PGO983016:PGQ983049 PQK983016:PQM983049 QAG983016:QAI983049 QKC983016:QKE983049 QTY983016:QUA983049 RDU983016:RDW983049 RNQ983016:RNS983049 RXM983016:RXO983049 SHI983016:SHK983049 SRE983016:SRG983049 TBA983016:TBC983049 TKW983016:TKY983049 TUS983016:TUU983049 UEO983016:UEQ983049 UOK983016:UOM983049 UYG983016:UYI983049 VIC983016:VIE983049 VRY983016:VSA983049 WBU983016:WBW983049 WLQ983016:WLS983049" xr:uid="{5BB3439B-0C7F-4482-B3BA-64E892987DFC}">
      <formula1>0</formula1>
    </dataValidation>
    <dataValidation type="time" allowBlank="1" showInputMessage="1" showErrorMessage="1" errorTitle="Chyba v čase" error="Zadajte čas vo formáte (hh:mm)" sqref="WVE983016:WVF983049 IS32:IT65 SO32:SP65 ACK32:ACL65 AMG32:AMH65 AWC32:AWD65 BFY32:BFZ65 BPU32:BPV65 BZQ32:BZR65 CJM32:CJN65 CTI32:CTJ65 DDE32:DDF65 DNA32:DNB65 DWW32:DWX65 EGS32:EGT65 EQO32:EQP65 FAK32:FAL65 FKG32:FKH65 FUC32:FUD65 GDY32:GDZ65 GNU32:GNV65 GXQ32:GXR65 HHM32:HHN65 HRI32:HRJ65 IBE32:IBF65 ILA32:ILB65 IUW32:IUX65 JES32:JET65 JOO32:JOP65 JYK32:JYL65 KIG32:KIH65 KSC32:KSD65 LBY32:LBZ65 LLU32:LLV65 LVQ32:LVR65 MFM32:MFN65 MPI32:MPJ65 MZE32:MZF65 NJA32:NJB65 NSW32:NSX65 OCS32:OCT65 OMO32:OMP65 OWK32:OWL65 PGG32:PGH65 PQC32:PQD65 PZY32:PZZ65 QJU32:QJV65 QTQ32:QTR65 RDM32:RDN65 RNI32:RNJ65 RXE32:RXF65 SHA32:SHB65 SQW32:SQX65 TAS32:TAT65 TKO32:TKP65 TUK32:TUL65 UEG32:UEH65 UOC32:UOD65 UXY32:UXZ65 VHU32:VHV65 VRQ32:VRR65 WBM32:WBN65 WLI32:WLJ65 WVE32:WVF65 D65512:E65545 IS65512:IT65545 SO65512:SP65545 ACK65512:ACL65545 AMG65512:AMH65545 AWC65512:AWD65545 BFY65512:BFZ65545 BPU65512:BPV65545 BZQ65512:BZR65545 CJM65512:CJN65545 CTI65512:CTJ65545 DDE65512:DDF65545 DNA65512:DNB65545 DWW65512:DWX65545 EGS65512:EGT65545 EQO65512:EQP65545 FAK65512:FAL65545 FKG65512:FKH65545 FUC65512:FUD65545 GDY65512:GDZ65545 GNU65512:GNV65545 GXQ65512:GXR65545 HHM65512:HHN65545 HRI65512:HRJ65545 IBE65512:IBF65545 ILA65512:ILB65545 IUW65512:IUX65545 JES65512:JET65545 JOO65512:JOP65545 JYK65512:JYL65545 KIG65512:KIH65545 KSC65512:KSD65545 LBY65512:LBZ65545 LLU65512:LLV65545 LVQ65512:LVR65545 MFM65512:MFN65545 MPI65512:MPJ65545 MZE65512:MZF65545 NJA65512:NJB65545 NSW65512:NSX65545 OCS65512:OCT65545 OMO65512:OMP65545 OWK65512:OWL65545 PGG65512:PGH65545 PQC65512:PQD65545 PZY65512:PZZ65545 QJU65512:QJV65545 QTQ65512:QTR65545 RDM65512:RDN65545 RNI65512:RNJ65545 RXE65512:RXF65545 SHA65512:SHB65545 SQW65512:SQX65545 TAS65512:TAT65545 TKO65512:TKP65545 TUK65512:TUL65545 UEG65512:UEH65545 UOC65512:UOD65545 UXY65512:UXZ65545 VHU65512:VHV65545 VRQ65512:VRR65545 WBM65512:WBN65545 WLI65512:WLJ65545 WVE65512:WVF65545 D131048:E131081 IS131048:IT131081 SO131048:SP131081 ACK131048:ACL131081 AMG131048:AMH131081 AWC131048:AWD131081 BFY131048:BFZ131081 BPU131048:BPV131081 BZQ131048:BZR131081 CJM131048:CJN131081 CTI131048:CTJ131081 DDE131048:DDF131081 DNA131048:DNB131081 DWW131048:DWX131081 EGS131048:EGT131081 EQO131048:EQP131081 FAK131048:FAL131081 FKG131048:FKH131081 FUC131048:FUD131081 GDY131048:GDZ131081 GNU131048:GNV131081 GXQ131048:GXR131081 HHM131048:HHN131081 HRI131048:HRJ131081 IBE131048:IBF131081 ILA131048:ILB131081 IUW131048:IUX131081 JES131048:JET131081 JOO131048:JOP131081 JYK131048:JYL131081 KIG131048:KIH131081 KSC131048:KSD131081 LBY131048:LBZ131081 LLU131048:LLV131081 LVQ131048:LVR131081 MFM131048:MFN131081 MPI131048:MPJ131081 MZE131048:MZF131081 NJA131048:NJB131081 NSW131048:NSX131081 OCS131048:OCT131081 OMO131048:OMP131081 OWK131048:OWL131081 PGG131048:PGH131081 PQC131048:PQD131081 PZY131048:PZZ131081 QJU131048:QJV131081 QTQ131048:QTR131081 RDM131048:RDN131081 RNI131048:RNJ131081 RXE131048:RXF131081 SHA131048:SHB131081 SQW131048:SQX131081 TAS131048:TAT131081 TKO131048:TKP131081 TUK131048:TUL131081 UEG131048:UEH131081 UOC131048:UOD131081 UXY131048:UXZ131081 VHU131048:VHV131081 VRQ131048:VRR131081 WBM131048:WBN131081 WLI131048:WLJ131081 WVE131048:WVF131081 D196584:E196617 IS196584:IT196617 SO196584:SP196617 ACK196584:ACL196617 AMG196584:AMH196617 AWC196584:AWD196617 BFY196584:BFZ196617 BPU196584:BPV196617 BZQ196584:BZR196617 CJM196584:CJN196617 CTI196584:CTJ196617 DDE196584:DDF196617 DNA196584:DNB196617 DWW196584:DWX196617 EGS196584:EGT196617 EQO196584:EQP196617 FAK196584:FAL196617 FKG196584:FKH196617 FUC196584:FUD196617 GDY196584:GDZ196617 GNU196584:GNV196617 GXQ196584:GXR196617 HHM196584:HHN196617 HRI196584:HRJ196617 IBE196584:IBF196617 ILA196584:ILB196617 IUW196584:IUX196617 JES196584:JET196617 JOO196584:JOP196617 JYK196584:JYL196617 KIG196584:KIH196617 KSC196584:KSD196617 LBY196584:LBZ196617 LLU196584:LLV196617 LVQ196584:LVR196617 MFM196584:MFN196617 MPI196584:MPJ196617 MZE196584:MZF196617 NJA196584:NJB196617 NSW196584:NSX196617 OCS196584:OCT196617 OMO196584:OMP196617 OWK196584:OWL196617 PGG196584:PGH196617 PQC196584:PQD196617 PZY196584:PZZ196617 QJU196584:QJV196617 QTQ196584:QTR196617 RDM196584:RDN196617 RNI196584:RNJ196617 RXE196584:RXF196617 SHA196584:SHB196617 SQW196584:SQX196617 TAS196584:TAT196617 TKO196584:TKP196617 TUK196584:TUL196617 UEG196584:UEH196617 UOC196584:UOD196617 UXY196584:UXZ196617 VHU196584:VHV196617 VRQ196584:VRR196617 WBM196584:WBN196617 WLI196584:WLJ196617 WVE196584:WVF196617 D262120:E262153 IS262120:IT262153 SO262120:SP262153 ACK262120:ACL262153 AMG262120:AMH262153 AWC262120:AWD262153 BFY262120:BFZ262153 BPU262120:BPV262153 BZQ262120:BZR262153 CJM262120:CJN262153 CTI262120:CTJ262153 DDE262120:DDF262153 DNA262120:DNB262153 DWW262120:DWX262153 EGS262120:EGT262153 EQO262120:EQP262153 FAK262120:FAL262153 FKG262120:FKH262153 FUC262120:FUD262153 GDY262120:GDZ262153 GNU262120:GNV262153 GXQ262120:GXR262153 HHM262120:HHN262153 HRI262120:HRJ262153 IBE262120:IBF262153 ILA262120:ILB262153 IUW262120:IUX262153 JES262120:JET262153 JOO262120:JOP262153 JYK262120:JYL262153 KIG262120:KIH262153 KSC262120:KSD262153 LBY262120:LBZ262153 LLU262120:LLV262153 LVQ262120:LVR262153 MFM262120:MFN262153 MPI262120:MPJ262153 MZE262120:MZF262153 NJA262120:NJB262153 NSW262120:NSX262153 OCS262120:OCT262153 OMO262120:OMP262153 OWK262120:OWL262153 PGG262120:PGH262153 PQC262120:PQD262153 PZY262120:PZZ262153 QJU262120:QJV262153 QTQ262120:QTR262153 RDM262120:RDN262153 RNI262120:RNJ262153 RXE262120:RXF262153 SHA262120:SHB262153 SQW262120:SQX262153 TAS262120:TAT262153 TKO262120:TKP262153 TUK262120:TUL262153 UEG262120:UEH262153 UOC262120:UOD262153 UXY262120:UXZ262153 VHU262120:VHV262153 VRQ262120:VRR262153 WBM262120:WBN262153 WLI262120:WLJ262153 WVE262120:WVF262153 D327656:E327689 IS327656:IT327689 SO327656:SP327689 ACK327656:ACL327689 AMG327656:AMH327689 AWC327656:AWD327689 BFY327656:BFZ327689 BPU327656:BPV327689 BZQ327656:BZR327689 CJM327656:CJN327689 CTI327656:CTJ327689 DDE327656:DDF327689 DNA327656:DNB327689 DWW327656:DWX327689 EGS327656:EGT327689 EQO327656:EQP327689 FAK327656:FAL327689 FKG327656:FKH327689 FUC327656:FUD327689 GDY327656:GDZ327689 GNU327656:GNV327689 GXQ327656:GXR327689 HHM327656:HHN327689 HRI327656:HRJ327689 IBE327656:IBF327689 ILA327656:ILB327689 IUW327656:IUX327689 JES327656:JET327689 JOO327656:JOP327689 JYK327656:JYL327689 KIG327656:KIH327689 KSC327656:KSD327689 LBY327656:LBZ327689 LLU327656:LLV327689 LVQ327656:LVR327689 MFM327656:MFN327689 MPI327656:MPJ327689 MZE327656:MZF327689 NJA327656:NJB327689 NSW327656:NSX327689 OCS327656:OCT327689 OMO327656:OMP327689 OWK327656:OWL327689 PGG327656:PGH327689 PQC327656:PQD327689 PZY327656:PZZ327689 QJU327656:QJV327689 QTQ327656:QTR327689 RDM327656:RDN327689 RNI327656:RNJ327689 RXE327656:RXF327689 SHA327656:SHB327689 SQW327656:SQX327689 TAS327656:TAT327689 TKO327656:TKP327689 TUK327656:TUL327689 UEG327656:UEH327689 UOC327656:UOD327689 UXY327656:UXZ327689 VHU327656:VHV327689 VRQ327656:VRR327689 WBM327656:WBN327689 WLI327656:WLJ327689 WVE327656:WVF327689 D393192:E393225 IS393192:IT393225 SO393192:SP393225 ACK393192:ACL393225 AMG393192:AMH393225 AWC393192:AWD393225 BFY393192:BFZ393225 BPU393192:BPV393225 BZQ393192:BZR393225 CJM393192:CJN393225 CTI393192:CTJ393225 DDE393192:DDF393225 DNA393192:DNB393225 DWW393192:DWX393225 EGS393192:EGT393225 EQO393192:EQP393225 FAK393192:FAL393225 FKG393192:FKH393225 FUC393192:FUD393225 GDY393192:GDZ393225 GNU393192:GNV393225 GXQ393192:GXR393225 HHM393192:HHN393225 HRI393192:HRJ393225 IBE393192:IBF393225 ILA393192:ILB393225 IUW393192:IUX393225 JES393192:JET393225 JOO393192:JOP393225 JYK393192:JYL393225 KIG393192:KIH393225 KSC393192:KSD393225 LBY393192:LBZ393225 LLU393192:LLV393225 LVQ393192:LVR393225 MFM393192:MFN393225 MPI393192:MPJ393225 MZE393192:MZF393225 NJA393192:NJB393225 NSW393192:NSX393225 OCS393192:OCT393225 OMO393192:OMP393225 OWK393192:OWL393225 PGG393192:PGH393225 PQC393192:PQD393225 PZY393192:PZZ393225 QJU393192:QJV393225 QTQ393192:QTR393225 RDM393192:RDN393225 RNI393192:RNJ393225 RXE393192:RXF393225 SHA393192:SHB393225 SQW393192:SQX393225 TAS393192:TAT393225 TKO393192:TKP393225 TUK393192:TUL393225 UEG393192:UEH393225 UOC393192:UOD393225 UXY393192:UXZ393225 VHU393192:VHV393225 VRQ393192:VRR393225 WBM393192:WBN393225 WLI393192:WLJ393225 WVE393192:WVF393225 D458728:E458761 IS458728:IT458761 SO458728:SP458761 ACK458728:ACL458761 AMG458728:AMH458761 AWC458728:AWD458761 BFY458728:BFZ458761 BPU458728:BPV458761 BZQ458728:BZR458761 CJM458728:CJN458761 CTI458728:CTJ458761 DDE458728:DDF458761 DNA458728:DNB458761 DWW458728:DWX458761 EGS458728:EGT458761 EQO458728:EQP458761 FAK458728:FAL458761 FKG458728:FKH458761 FUC458728:FUD458761 GDY458728:GDZ458761 GNU458728:GNV458761 GXQ458728:GXR458761 HHM458728:HHN458761 HRI458728:HRJ458761 IBE458728:IBF458761 ILA458728:ILB458761 IUW458728:IUX458761 JES458728:JET458761 JOO458728:JOP458761 JYK458728:JYL458761 KIG458728:KIH458761 KSC458728:KSD458761 LBY458728:LBZ458761 LLU458728:LLV458761 LVQ458728:LVR458761 MFM458728:MFN458761 MPI458728:MPJ458761 MZE458728:MZF458761 NJA458728:NJB458761 NSW458728:NSX458761 OCS458728:OCT458761 OMO458728:OMP458761 OWK458728:OWL458761 PGG458728:PGH458761 PQC458728:PQD458761 PZY458728:PZZ458761 QJU458728:QJV458761 QTQ458728:QTR458761 RDM458728:RDN458761 RNI458728:RNJ458761 RXE458728:RXF458761 SHA458728:SHB458761 SQW458728:SQX458761 TAS458728:TAT458761 TKO458728:TKP458761 TUK458728:TUL458761 UEG458728:UEH458761 UOC458728:UOD458761 UXY458728:UXZ458761 VHU458728:VHV458761 VRQ458728:VRR458761 WBM458728:WBN458761 WLI458728:WLJ458761 WVE458728:WVF458761 D524264:E524297 IS524264:IT524297 SO524264:SP524297 ACK524264:ACL524297 AMG524264:AMH524297 AWC524264:AWD524297 BFY524264:BFZ524297 BPU524264:BPV524297 BZQ524264:BZR524297 CJM524264:CJN524297 CTI524264:CTJ524297 DDE524264:DDF524297 DNA524264:DNB524297 DWW524264:DWX524297 EGS524264:EGT524297 EQO524264:EQP524297 FAK524264:FAL524297 FKG524264:FKH524297 FUC524264:FUD524297 GDY524264:GDZ524297 GNU524264:GNV524297 GXQ524264:GXR524297 HHM524264:HHN524297 HRI524264:HRJ524297 IBE524264:IBF524297 ILA524264:ILB524297 IUW524264:IUX524297 JES524264:JET524297 JOO524264:JOP524297 JYK524264:JYL524297 KIG524264:KIH524297 KSC524264:KSD524297 LBY524264:LBZ524297 LLU524264:LLV524297 LVQ524264:LVR524297 MFM524264:MFN524297 MPI524264:MPJ524297 MZE524264:MZF524297 NJA524264:NJB524297 NSW524264:NSX524297 OCS524264:OCT524297 OMO524264:OMP524297 OWK524264:OWL524297 PGG524264:PGH524297 PQC524264:PQD524297 PZY524264:PZZ524297 QJU524264:QJV524297 QTQ524264:QTR524297 RDM524264:RDN524297 RNI524264:RNJ524297 RXE524264:RXF524297 SHA524264:SHB524297 SQW524264:SQX524297 TAS524264:TAT524297 TKO524264:TKP524297 TUK524264:TUL524297 UEG524264:UEH524297 UOC524264:UOD524297 UXY524264:UXZ524297 VHU524264:VHV524297 VRQ524264:VRR524297 WBM524264:WBN524297 WLI524264:WLJ524297 WVE524264:WVF524297 D589800:E589833 IS589800:IT589833 SO589800:SP589833 ACK589800:ACL589833 AMG589800:AMH589833 AWC589800:AWD589833 BFY589800:BFZ589833 BPU589800:BPV589833 BZQ589800:BZR589833 CJM589800:CJN589833 CTI589800:CTJ589833 DDE589800:DDF589833 DNA589800:DNB589833 DWW589800:DWX589833 EGS589800:EGT589833 EQO589800:EQP589833 FAK589800:FAL589833 FKG589800:FKH589833 FUC589800:FUD589833 GDY589800:GDZ589833 GNU589800:GNV589833 GXQ589800:GXR589833 HHM589800:HHN589833 HRI589800:HRJ589833 IBE589800:IBF589833 ILA589800:ILB589833 IUW589800:IUX589833 JES589800:JET589833 JOO589800:JOP589833 JYK589800:JYL589833 KIG589800:KIH589833 KSC589800:KSD589833 LBY589800:LBZ589833 LLU589800:LLV589833 LVQ589800:LVR589833 MFM589800:MFN589833 MPI589800:MPJ589833 MZE589800:MZF589833 NJA589800:NJB589833 NSW589800:NSX589833 OCS589800:OCT589833 OMO589800:OMP589833 OWK589800:OWL589833 PGG589800:PGH589833 PQC589800:PQD589833 PZY589800:PZZ589833 QJU589800:QJV589833 QTQ589800:QTR589833 RDM589800:RDN589833 RNI589800:RNJ589833 RXE589800:RXF589833 SHA589800:SHB589833 SQW589800:SQX589833 TAS589800:TAT589833 TKO589800:TKP589833 TUK589800:TUL589833 UEG589800:UEH589833 UOC589800:UOD589833 UXY589800:UXZ589833 VHU589800:VHV589833 VRQ589800:VRR589833 WBM589800:WBN589833 WLI589800:WLJ589833 WVE589800:WVF589833 D655336:E655369 IS655336:IT655369 SO655336:SP655369 ACK655336:ACL655369 AMG655336:AMH655369 AWC655336:AWD655369 BFY655336:BFZ655369 BPU655336:BPV655369 BZQ655336:BZR655369 CJM655336:CJN655369 CTI655336:CTJ655369 DDE655336:DDF655369 DNA655336:DNB655369 DWW655336:DWX655369 EGS655336:EGT655369 EQO655336:EQP655369 FAK655336:FAL655369 FKG655336:FKH655369 FUC655336:FUD655369 GDY655336:GDZ655369 GNU655336:GNV655369 GXQ655336:GXR655369 HHM655336:HHN655369 HRI655336:HRJ655369 IBE655336:IBF655369 ILA655336:ILB655369 IUW655336:IUX655369 JES655336:JET655369 JOO655336:JOP655369 JYK655336:JYL655369 KIG655336:KIH655369 KSC655336:KSD655369 LBY655336:LBZ655369 LLU655336:LLV655369 LVQ655336:LVR655369 MFM655336:MFN655369 MPI655336:MPJ655369 MZE655336:MZF655369 NJA655336:NJB655369 NSW655336:NSX655369 OCS655336:OCT655369 OMO655336:OMP655369 OWK655336:OWL655369 PGG655336:PGH655369 PQC655336:PQD655369 PZY655336:PZZ655369 QJU655336:QJV655369 QTQ655336:QTR655369 RDM655336:RDN655369 RNI655336:RNJ655369 RXE655336:RXF655369 SHA655336:SHB655369 SQW655336:SQX655369 TAS655336:TAT655369 TKO655336:TKP655369 TUK655336:TUL655369 UEG655336:UEH655369 UOC655336:UOD655369 UXY655336:UXZ655369 VHU655336:VHV655369 VRQ655336:VRR655369 WBM655336:WBN655369 WLI655336:WLJ655369 WVE655336:WVF655369 D720872:E720905 IS720872:IT720905 SO720872:SP720905 ACK720872:ACL720905 AMG720872:AMH720905 AWC720872:AWD720905 BFY720872:BFZ720905 BPU720872:BPV720905 BZQ720872:BZR720905 CJM720872:CJN720905 CTI720872:CTJ720905 DDE720872:DDF720905 DNA720872:DNB720905 DWW720872:DWX720905 EGS720872:EGT720905 EQO720872:EQP720905 FAK720872:FAL720905 FKG720872:FKH720905 FUC720872:FUD720905 GDY720872:GDZ720905 GNU720872:GNV720905 GXQ720872:GXR720905 HHM720872:HHN720905 HRI720872:HRJ720905 IBE720872:IBF720905 ILA720872:ILB720905 IUW720872:IUX720905 JES720872:JET720905 JOO720872:JOP720905 JYK720872:JYL720905 KIG720872:KIH720905 KSC720872:KSD720905 LBY720872:LBZ720905 LLU720872:LLV720905 LVQ720872:LVR720905 MFM720872:MFN720905 MPI720872:MPJ720905 MZE720872:MZF720905 NJA720872:NJB720905 NSW720872:NSX720905 OCS720872:OCT720905 OMO720872:OMP720905 OWK720872:OWL720905 PGG720872:PGH720905 PQC720872:PQD720905 PZY720872:PZZ720905 QJU720872:QJV720905 QTQ720872:QTR720905 RDM720872:RDN720905 RNI720872:RNJ720905 RXE720872:RXF720905 SHA720872:SHB720905 SQW720872:SQX720905 TAS720872:TAT720905 TKO720872:TKP720905 TUK720872:TUL720905 UEG720872:UEH720905 UOC720872:UOD720905 UXY720872:UXZ720905 VHU720872:VHV720905 VRQ720872:VRR720905 WBM720872:WBN720905 WLI720872:WLJ720905 WVE720872:WVF720905 D786408:E786441 IS786408:IT786441 SO786408:SP786441 ACK786408:ACL786441 AMG786408:AMH786441 AWC786408:AWD786441 BFY786408:BFZ786441 BPU786408:BPV786441 BZQ786408:BZR786441 CJM786408:CJN786441 CTI786408:CTJ786441 DDE786408:DDF786441 DNA786408:DNB786441 DWW786408:DWX786441 EGS786408:EGT786441 EQO786408:EQP786441 FAK786408:FAL786441 FKG786408:FKH786441 FUC786408:FUD786441 GDY786408:GDZ786441 GNU786408:GNV786441 GXQ786408:GXR786441 HHM786408:HHN786441 HRI786408:HRJ786441 IBE786408:IBF786441 ILA786408:ILB786441 IUW786408:IUX786441 JES786408:JET786441 JOO786408:JOP786441 JYK786408:JYL786441 KIG786408:KIH786441 KSC786408:KSD786441 LBY786408:LBZ786441 LLU786408:LLV786441 LVQ786408:LVR786441 MFM786408:MFN786441 MPI786408:MPJ786441 MZE786408:MZF786441 NJA786408:NJB786441 NSW786408:NSX786441 OCS786408:OCT786441 OMO786408:OMP786441 OWK786408:OWL786441 PGG786408:PGH786441 PQC786408:PQD786441 PZY786408:PZZ786441 QJU786408:QJV786441 QTQ786408:QTR786441 RDM786408:RDN786441 RNI786408:RNJ786441 RXE786408:RXF786441 SHA786408:SHB786441 SQW786408:SQX786441 TAS786408:TAT786441 TKO786408:TKP786441 TUK786408:TUL786441 UEG786408:UEH786441 UOC786408:UOD786441 UXY786408:UXZ786441 VHU786408:VHV786441 VRQ786408:VRR786441 WBM786408:WBN786441 WLI786408:WLJ786441 WVE786408:WVF786441 D851944:E851977 IS851944:IT851977 SO851944:SP851977 ACK851944:ACL851977 AMG851944:AMH851977 AWC851944:AWD851977 BFY851944:BFZ851977 BPU851944:BPV851977 BZQ851944:BZR851977 CJM851944:CJN851977 CTI851944:CTJ851977 DDE851944:DDF851977 DNA851944:DNB851977 DWW851944:DWX851977 EGS851944:EGT851977 EQO851944:EQP851977 FAK851944:FAL851977 FKG851944:FKH851977 FUC851944:FUD851977 GDY851944:GDZ851977 GNU851944:GNV851977 GXQ851944:GXR851977 HHM851944:HHN851977 HRI851944:HRJ851977 IBE851944:IBF851977 ILA851944:ILB851977 IUW851944:IUX851977 JES851944:JET851977 JOO851944:JOP851977 JYK851944:JYL851977 KIG851944:KIH851977 KSC851944:KSD851977 LBY851944:LBZ851977 LLU851944:LLV851977 LVQ851944:LVR851977 MFM851944:MFN851977 MPI851944:MPJ851977 MZE851944:MZF851977 NJA851944:NJB851977 NSW851944:NSX851977 OCS851944:OCT851977 OMO851944:OMP851977 OWK851944:OWL851977 PGG851944:PGH851977 PQC851944:PQD851977 PZY851944:PZZ851977 QJU851944:QJV851977 QTQ851944:QTR851977 RDM851944:RDN851977 RNI851944:RNJ851977 RXE851944:RXF851977 SHA851944:SHB851977 SQW851944:SQX851977 TAS851944:TAT851977 TKO851944:TKP851977 TUK851944:TUL851977 UEG851944:UEH851977 UOC851944:UOD851977 UXY851944:UXZ851977 VHU851944:VHV851977 VRQ851944:VRR851977 WBM851944:WBN851977 WLI851944:WLJ851977 WVE851944:WVF851977 D917480:E917513 IS917480:IT917513 SO917480:SP917513 ACK917480:ACL917513 AMG917480:AMH917513 AWC917480:AWD917513 BFY917480:BFZ917513 BPU917480:BPV917513 BZQ917480:BZR917513 CJM917480:CJN917513 CTI917480:CTJ917513 DDE917480:DDF917513 DNA917480:DNB917513 DWW917480:DWX917513 EGS917480:EGT917513 EQO917480:EQP917513 FAK917480:FAL917513 FKG917480:FKH917513 FUC917480:FUD917513 GDY917480:GDZ917513 GNU917480:GNV917513 GXQ917480:GXR917513 HHM917480:HHN917513 HRI917480:HRJ917513 IBE917480:IBF917513 ILA917480:ILB917513 IUW917480:IUX917513 JES917480:JET917513 JOO917480:JOP917513 JYK917480:JYL917513 KIG917480:KIH917513 KSC917480:KSD917513 LBY917480:LBZ917513 LLU917480:LLV917513 LVQ917480:LVR917513 MFM917480:MFN917513 MPI917480:MPJ917513 MZE917480:MZF917513 NJA917480:NJB917513 NSW917480:NSX917513 OCS917480:OCT917513 OMO917480:OMP917513 OWK917480:OWL917513 PGG917480:PGH917513 PQC917480:PQD917513 PZY917480:PZZ917513 QJU917480:QJV917513 QTQ917480:QTR917513 RDM917480:RDN917513 RNI917480:RNJ917513 RXE917480:RXF917513 SHA917480:SHB917513 SQW917480:SQX917513 TAS917480:TAT917513 TKO917480:TKP917513 TUK917480:TUL917513 UEG917480:UEH917513 UOC917480:UOD917513 UXY917480:UXZ917513 VHU917480:VHV917513 VRQ917480:VRR917513 WBM917480:WBN917513 WLI917480:WLJ917513 WVE917480:WVF917513 D983016:E983049 IS983016:IT983049 SO983016:SP983049 ACK983016:ACL983049 AMG983016:AMH983049 AWC983016:AWD983049 BFY983016:BFZ983049 BPU983016:BPV983049 BZQ983016:BZR983049 CJM983016:CJN983049 CTI983016:CTJ983049 DDE983016:DDF983049 DNA983016:DNB983049 DWW983016:DWX983049 EGS983016:EGT983049 EQO983016:EQP983049 FAK983016:FAL983049 FKG983016:FKH983049 FUC983016:FUD983049 GDY983016:GDZ983049 GNU983016:GNV983049 GXQ983016:GXR983049 HHM983016:HHN983049 HRI983016:HRJ983049 IBE983016:IBF983049 ILA983016:ILB983049 IUW983016:IUX983049 JES983016:JET983049 JOO983016:JOP983049 JYK983016:JYL983049 KIG983016:KIH983049 KSC983016:KSD983049 LBY983016:LBZ983049 LLU983016:LLV983049 LVQ983016:LVR983049 MFM983016:MFN983049 MPI983016:MPJ983049 MZE983016:MZF983049 NJA983016:NJB983049 NSW983016:NSX983049 OCS983016:OCT983049 OMO983016:OMP983049 OWK983016:OWL983049 PGG983016:PGH983049 PQC983016:PQD983049 PZY983016:PZZ983049 QJU983016:QJV983049 QTQ983016:QTR983049 RDM983016:RDN983049 RNI983016:RNJ983049 RXE983016:RXF983049 SHA983016:SHB983049 SQW983016:SQX983049 TAS983016:TAT983049 TKO983016:TKP983049 TUK983016:TUL983049 UEG983016:UEH983049 UOC983016:UOD983049 UXY983016:UXZ983049 VHU983016:VHV983049 VRQ983016:VRR983049 WBM983016:WBN983049 WLI983016:WLJ983049 D32:E65" xr:uid="{98ADF49C-4295-4352-823E-14097E67ED59}">
      <formula1>0</formula1>
      <formula2>0.999305555555556</formula2>
    </dataValidation>
    <dataValidation type="date" allowBlank="1" showInputMessage="1" showErrorMessage="1" errorTitle="Chyba v dátume" error="Zadajte dátum vo formáte (dd.mm.rrrr)" sqref="WVD983016:WVD983049 IR32:IR65 SN32:SN65 ACJ32:ACJ65 AMF32:AMF65 AWB32:AWB65 BFX32:BFX65 BPT32:BPT65 BZP32:BZP65 CJL32:CJL65 CTH32:CTH65 DDD32:DDD65 DMZ32:DMZ65 DWV32:DWV65 EGR32:EGR65 EQN32:EQN65 FAJ32:FAJ65 FKF32:FKF65 FUB32:FUB65 GDX32:GDX65 GNT32:GNT65 GXP32:GXP65 HHL32:HHL65 HRH32:HRH65 IBD32:IBD65 IKZ32:IKZ65 IUV32:IUV65 JER32:JER65 JON32:JON65 JYJ32:JYJ65 KIF32:KIF65 KSB32:KSB65 LBX32:LBX65 LLT32:LLT65 LVP32:LVP65 MFL32:MFL65 MPH32:MPH65 MZD32:MZD65 NIZ32:NIZ65 NSV32:NSV65 OCR32:OCR65 OMN32:OMN65 OWJ32:OWJ65 PGF32:PGF65 PQB32:PQB65 PZX32:PZX65 QJT32:QJT65 QTP32:QTP65 RDL32:RDL65 RNH32:RNH65 RXD32:RXD65 SGZ32:SGZ65 SQV32:SQV65 TAR32:TAR65 TKN32:TKN65 TUJ32:TUJ65 UEF32:UEF65 UOB32:UOB65 UXX32:UXX65 VHT32:VHT65 VRP32:VRP65 WBL32:WBL65 WLH32:WLH65 WVD32:WVD65 C65512:C65545 IR65512:IR65545 SN65512:SN65545 ACJ65512:ACJ65545 AMF65512:AMF65545 AWB65512:AWB65545 BFX65512:BFX65545 BPT65512:BPT65545 BZP65512:BZP65545 CJL65512:CJL65545 CTH65512:CTH65545 DDD65512:DDD65545 DMZ65512:DMZ65545 DWV65512:DWV65545 EGR65512:EGR65545 EQN65512:EQN65545 FAJ65512:FAJ65545 FKF65512:FKF65545 FUB65512:FUB65545 GDX65512:GDX65545 GNT65512:GNT65545 GXP65512:GXP65545 HHL65512:HHL65545 HRH65512:HRH65545 IBD65512:IBD65545 IKZ65512:IKZ65545 IUV65512:IUV65545 JER65512:JER65545 JON65512:JON65545 JYJ65512:JYJ65545 KIF65512:KIF65545 KSB65512:KSB65545 LBX65512:LBX65545 LLT65512:LLT65545 LVP65512:LVP65545 MFL65512:MFL65545 MPH65512:MPH65545 MZD65512:MZD65545 NIZ65512:NIZ65545 NSV65512:NSV65545 OCR65512:OCR65545 OMN65512:OMN65545 OWJ65512:OWJ65545 PGF65512:PGF65545 PQB65512:PQB65545 PZX65512:PZX65545 QJT65512:QJT65545 QTP65512:QTP65545 RDL65512:RDL65545 RNH65512:RNH65545 RXD65512:RXD65545 SGZ65512:SGZ65545 SQV65512:SQV65545 TAR65512:TAR65545 TKN65512:TKN65545 TUJ65512:TUJ65545 UEF65512:UEF65545 UOB65512:UOB65545 UXX65512:UXX65545 VHT65512:VHT65545 VRP65512:VRP65545 WBL65512:WBL65545 WLH65512:WLH65545 WVD65512:WVD65545 C131048:C131081 IR131048:IR131081 SN131048:SN131081 ACJ131048:ACJ131081 AMF131048:AMF131081 AWB131048:AWB131081 BFX131048:BFX131081 BPT131048:BPT131081 BZP131048:BZP131081 CJL131048:CJL131081 CTH131048:CTH131081 DDD131048:DDD131081 DMZ131048:DMZ131081 DWV131048:DWV131081 EGR131048:EGR131081 EQN131048:EQN131081 FAJ131048:FAJ131081 FKF131048:FKF131081 FUB131048:FUB131081 GDX131048:GDX131081 GNT131048:GNT131081 GXP131048:GXP131081 HHL131048:HHL131081 HRH131048:HRH131081 IBD131048:IBD131081 IKZ131048:IKZ131081 IUV131048:IUV131081 JER131048:JER131081 JON131048:JON131081 JYJ131048:JYJ131081 KIF131048:KIF131081 KSB131048:KSB131081 LBX131048:LBX131081 LLT131048:LLT131081 LVP131048:LVP131081 MFL131048:MFL131081 MPH131048:MPH131081 MZD131048:MZD131081 NIZ131048:NIZ131081 NSV131048:NSV131081 OCR131048:OCR131081 OMN131048:OMN131081 OWJ131048:OWJ131081 PGF131048:PGF131081 PQB131048:PQB131081 PZX131048:PZX131081 QJT131048:QJT131081 QTP131048:QTP131081 RDL131048:RDL131081 RNH131048:RNH131081 RXD131048:RXD131081 SGZ131048:SGZ131081 SQV131048:SQV131081 TAR131048:TAR131081 TKN131048:TKN131081 TUJ131048:TUJ131081 UEF131048:UEF131081 UOB131048:UOB131081 UXX131048:UXX131081 VHT131048:VHT131081 VRP131048:VRP131081 WBL131048:WBL131081 WLH131048:WLH131081 WVD131048:WVD131081 C196584:C196617 IR196584:IR196617 SN196584:SN196617 ACJ196584:ACJ196617 AMF196584:AMF196617 AWB196584:AWB196617 BFX196584:BFX196617 BPT196584:BPT196617 BZP196584:BZP196617 CJL196584:CJL196617 CTH196584:CTH196617 DDD196584:DDD196617 DMZ196584:DMZ196617 DWV196584:DWV196617 EGR196584:EGR196617 EQN196584:EQN196617 FAJ196584:FAJ196617 FKF196584:FKF196617 FUB196584:FUB196617 GDX196584:GDX196617 GNT196584:GNT196617 GXP196584:GXP196617 HHL196584:HHL196617 HRH196584:HRH196617 IBD196584:IBD196617 IKZ196584:IKZ196617 IUV196584:IUV196617 JER196584:JER196617 JON196584:JON196617 JYJ196584:JYJ196617 KIF196584:KIF196617 KSB196584:KSB196617 LBX196584:LBX196617 LLT196584:LLT196617 LVP196584:LVP196617 MFL196584:MFL196617 MPH196584:MPH196617 MZD196584:MZD196617 NIZ196584:NIZ196617 NSV196584:NSV196617 OCR196584:OCR196617 OMN196584:OMN196617 OWJ196584:OWJ196617 PGF196584:PGF196617 PQB196584:PQB196617 PZX196584:PZX196617 QJT196584:QJT196617 QTP196584:QTP196617 RDL196584:RDL196617 RNH196584:RNH196617 RXD196584:RXD196617 SGZ196584:SGZ196617 SQV196584:SQV196617 TAR196584:TAR196617 TKN196584:TKN196617 TUJ196584:TUJ196617 UEF196584:UEF196617 UOB196584:UOB196617 UXX196584:UXX196617 VHT196584:VHT196617 VRP196584:VRP196617 WBL196584:WBL196617 WLH196584:WLH196617 WVD196584:WVD196617 C262120:C262153 IR262120:IR262153 SN262120:SN262153 ACJ262120:ACJ262153 AMF262120:AMF262153 AWB262120:AWB262153 BFX262120:BFX262153 BPT262120:BPT262153 BZP262120:BZP262153 CJL262120:CJL262153 CTH262120:CTH262153 DDD262120:DDD262153 DMZ262120:DMZ262153 DWV262120:DWV262153 EGR262120:EGR262153 EQN262120:EQN262153 FAJ262120:FAJ262153 FKF262120:FKF262153 FUB262120:FUB262153 GDX262120:GDX262153 GNT262120:GNT262153 GXP262120:GXP262153 HHL262120:HHL262153 HRH262120:HRH262153 IBD262120:IBD262153 IKZ262120:IKZ262153 IUV262120:IUV262153 JER262120:JER262153 JON262120:JON262153 JYJ262120:JYJ262153 KIF262120:KIF262153 KSB262120:KSB262153 LBX262120:LBX262153 LLT262120:LLT262153 LVP262120:LVP262153 MFL262120:MFL262153 MPH262120:MPH262153 MZD262120:MZD262153 NIZ262120:NIZ262153 NSV262120:NSV262153 OCR262120:OCR262153 OMN262120:OMN262153 OWJ262120:OWJ262153 PGF262120:PGF262153 PQB262120:PQB262153 PZX262120:PZX262153 QJT262120:QJT262153 QTP262120:QTP262153 RDL262120:RDL262153 RNH262120:RNH262153 RXD262120:RXD262153 SGZ262120:SGZ262153 SQV262120:SQV262153 TAR262120:TAR262153 TKN262120:TKN262153 TUJ262120:TUJ262153 UEF262120:UEF262153 UOB262120:UOB262153 UXX262120:UXX262153 VHT262120:VHT262153 VRP262120:VRP262153 WBL262120:WBL262153 WLH262120:WLH262153 WVD262120:WVD262153 C327656:C327689 IR327656:IR327689 SN327656:SN327689 ACJ327656:ACJ327689 AMF327656:AMF327689 AWB327656:AWB327689 BFX327656:BFX327689 BPT327656:BPT327689 BZP327656:BZP327689 CJL327656:CJL327689 CTH327656:CTH327689 DDD327656:DDD327689 DMZ327656:DMZ327689 DWV327656:DWV327689 EGR327656:EGR327689 EQN327656:EQN327689 FAJ327656:FAJ327689 FKF327656:FKF327689 FUB327656:FUB327689 GDX327656:GDX327689 GNT327656:GNT327689 GXP327656:GXP327689 HHL327656:HHL327689 HRH327656:HRH327689 IBD327656:IBD327689 IKZ327656:IKZ327689 IUV327656:IUV327689 JER327656:JER327689 JON327656:JON327689 JYJ327656:JYJ327689 KIF327656:KIF327689 KSB327656:KSB327689 LBX327656:LBX327689 LLT327656:LLT327689 LVP327656:LVP327689 MFL327656:MFL327689 MPH327656:MPH327689 MZD327656:MZD327689 NIZ327656:NIZ327689 NSV327656:NSV327689 OCR327656:OCR327689 OMN327656:OMN327689 OWJ327656:OWJ327689 PGF327656:PGF327689 PQB327656:PQB327689 PZX327656:PZX327689 QJT327656:QJT327689 QTP327656:QTP327689 RDL327656:RDL327689 RNH327656:RNH327689 RXD327656:RXD327689 SGZ327656:SGZ327689 SQV327656:SQV327689 TAR327656:TAR327689 TKN327656:TKN327689 TUJ327656:TUJ327689 UEF327656:UEF327689 UOB327656:UOB327689 UXX327656:UXX327689 VHT327656:VHT327689 VRP327656:VRP327689 WBL327656:WBL327689 WLH327656:WLH327689 WVD327656:WVD327689 C393192:C393225 IR393192:IR393225 SN393192:SN393225 ACJ393192:ACJ393225 AMF393192:AMF393225 AWB393192:AWB393225 BFX393192:BFX393225 BPT393192:BPT393225 BZP393192:BZP393225 CJL393192:CJL393225 CTH393192:CTH393225 DDD393192:DDD393225 DMZ393192:DMZ393225 DWV393192:DWV393225 EGR393192:EGR393225 EQN393192:EQN393225 FAJ393192:FAJ393225 FKF393192:FKF393225 FUB393192:FUB393225 GDX393192:GDX393225 GNT393192:GNT393225 GXP393192:GXP393225 HHL393192:HHL393225 HRH393192:HRH393225 IBD393192:IBD393225 IKZ393192:IKZ393225 IUV393192:IUV393225 JER393192:JER393225 JON393192:JON393225 JYJ393192:JYJ393225 KIF393192:KIF393225 KSB393192:KSB393225 LBX393192:LBX393225 LLT393192:LLT393225 LVP393192:LVP393225 MFL393192:MFL393225 MPH393192:MPH393225 MZD393192:MZD393225 NIZ393192:NIZ393225 NSV393192:NSV393225 OCR393192:OCR393225 OMN393192:OMN393225 OWJ393192:OWJ393225 PGF393192:PGF393225 PQB393192:PQB393225 PZX393192:PZX393225 QJT393192:QJT393225 QTP393192:QTP393225 RDL393192:RDL393225 RNH393192:RNH393225 RXD393192:RXD393225 SGZ393192:SGZ393225 SQV393192:SQV393225 TAR393192:TAR393225 TKN393192:TKN393225 TUJ393192:TUJ393225 UEF393192:UEF393225 UOB393192:UOB393225 UXX393192:UXX393225 VHT393192:VHT393225 VRP393192:VRP393225 WBL393192:WBL393225 WLH393192:WLH393225 WVD393192:WVD393225 C458728:C458761 IR458728:IR458761 SN458728:SN458761 ACJ458728:ACJ458761 AMF458728:AMF458761 AWB458728:AWB458761 BFX458728:BFX458761 BPT458728:BPT458761 BZP458728:BZP458761 CJL458728:CJL458761 CTH458728:CTH458761 DDD458728:DDD458761 DMZ458728:DMZ458761 DWV458728:DWV458761 EGR458728:EGR458761 EQN458728:EQN458761 FAJ458728:FAJ458761 FKF458728:FKF458761 FUB458728:FUB458761 GDX458728:GDX458761 GNT458728:GNT458761 GXP458728:GXP458761 HHL458728:HHL458761 HRH458728:HRH458761 IBD458728:IBD458761 IKZ458728:IKZ458761 IUV458728:IUV458761 JER458728:JER458761 JON458728:JON458761 JYJ458728:JYJ458761 KIF458728:KIF458761 KSB458728:KSB458761 LBX458728:LBX458761 LLT458728:LLT458761 LVP458728:LVP458761 MFL458728:MFL458761 MPH458728:MPH458761 MZD458728:MZD458761 NIZ458728:NIZ458761 NSV458728:NSV458761 OCR458728:OCR458761 OMN458728:OMN458761 OWJ458728:OWJ458761 PGF458728:PGF458761 PQB458728:PQB458761 PZX458728:PZX458761 QJT458728:QJT458761 QTP458728:QTP458761 RDL458728:RDL458761 RNH458728:RNH458761 RXD458728:RXD458761 SGZ458728:SGZ458761 SQV458728:SQV458761 TAR458728:TAR458761 TKN458728:TKN458761 TUJ458728:TUJ458761 UEF458728:UEF458761 UOB458728:UOB458761 UXX458728:UXX458761 VHT458728:VHT458761 VRP458728:VRP458761 WBL458728:WBL458761 WLH458728:WLH458761 WVD458728:WVD458761 C524264:C524297 IR524264:IR524297 SN524264:SN524297 ACJ524264:ACJ524297 AMF524264:AMF524297 AWB524264:AWB524297 BFX524264:BFX524297 BPT524264:BPT524297 BZP524264:BZP524297 CJL524264:CJL524297 CTH524264:CTH524297 DDD524264:DDD524297 DMZ524264:DMZ524297 DWV524264:DWV524297 EGR524264:EGR524297 EQN524264:EQN524297 FAJ524264:FAJ524297 FKF524264:FKF524297 FUB524264:FUB524297 GDX524264:GDX524297 GNT524264:GNT524297 GXP524264:GXP524297 HHL524264:HHL524297 HRH524264:HRH524297 IBD524264:IBD524297 IKZ524264:IKZ524297 IUV524264:IUV524297 JER524264:JER524297 JON524264:JON524297 JYJ524264:JYJ524297 KIF524264:KIF524297 KSB524264:KSB524297 LBX524264:LBX524297 LLT524264:LLT524297 LVP524264:LVP524297 MFL524264:MFL524297 MPH524264:MPH524297 MZD524264:MZD524297 NIZ524264:NIZ524297 NSV524264:NSV524297 OCR524264:OCR524297 OMN524264:OMN524297 OWJ524264:OWJ524297 PGF524264:PGF524297 PQB524264:PQB524297 PZX524264:PZX524297 QJT524264:QJT524297 QTP524264:QTP524297 RDL524264:RDL524297 RNH524264:RNH524297 RXD524264:RXD524297 SGZ524264:SGZ524297 SQV524264:SQV524297 TAR524264:TAR524297 TKN524264:TKN524297 TUJ524264:TUJ524297 UEF524264:UEF524297 UOB524264:UOB524297 UXX524264:UXX524297 VHT524264:VHT524297 VRP524264:VRP524297 WBL524264:WBL524297 WLH524264:WLH524297 WVD524264:WVD524297 C589800:C589833 IR589800:IR589833 SN589800:SN589833 ACJ589800:ACJ589833 AMF589800:AMF589833 AWB589800:AWB589833 BFX589800:BFX589833 BPT589800:BPT589833 BZP589800:BZP589833 CJL589800:CJL589833 CTH589800:CTH589833 DDD589800:DDD589833 DMZ589800:DMZ589833 DWV589800:DWV589833 EGR589800:EGR589833 EQN589800:EQN589833 FAJ589800:FAJ589833 FKF589800:FKF589833 FUB589800:FUB589833 GDX589800:GDX589833 GNT589800:GNT589833 GXP589800:GXP589833 HHL589800:HHL589833 HRH589800:HRH589833 IBD589800:IBD589833 IKZ589800:IKZ589833 IUV589800:IUV589833 JER589800:JER589833 JON589800:JON589833 JYJ589800:JYJ589833 KIF589800:KIF589833 KSB589800:KSB589833 LBX589800:LBX589833 LLT589800:LLT589833 LVP589800:LVP589833 MFL589800:MFL589833 MPH589800:MPH589833 MZD589800:MZD589833 NIZ589800:NIZ589833 NSV589800:NSV589833 OCR589800:OCR589833 OMN589800:OMN589833 OWJ589800:OWJ589833 PGF589800:PGF589833 PQB589800:PQB589833 PZX589800:PZX589833 QJT589800:QJT589833 QTP589800:QTP589833 RDL589800:RDL589833 RNH589800:RNH589833 RXD589800:RXD589833 SGZ589800:SGZ589833 SQV589800:SQV589833 TAR589800:TAR589833 TKN589800:TKN589833 TUJ589800:TUJ589833 UEF589800:UEF589833 UOB589800:UOB589833 UXX589800:UXX589833 VHT589800:VHT589833 VRP589800:VRP589833 WBL589800:WBL589833 WLH589800:WLH589833 WVD589800:WVD589833 C655336:C655369 IR655336:IR655369 SN655336:SN655369 ACJ655336:ACJ655369 AMF655336:AMF655369 AWB655336:AWB655369 BFX655336:BFX655369 BPT655336:BPT655369 BZP655336:BZP655369 CJL655336:CJL655369 CTH655336:CTH655369 DDD655336:DDD655369 DMZ655336:DMZ655369 DWV655336:DWV655369 EGR655336:EGR655369 EQN655336:EQN655369 FAJ655336:FAJ655369 FKF655336:FKF655369 FUB655336:FUB655369 GDX655336:GDX655369 GNT655336:GNT655369 GXP655336:GXP655369 HHL655336:HHL655369 HRH655336:HRH655369 IBD655336:IBD655369 IKZ655336:IKZ655369 IUV655336:IUV655369 JER655336:JER655369 JON655336:JON655369 JYJ655336:JYJ655369 KIF655336:KIF655369 KSB655336:KSB655369 LBX655336:LBX655369 LLT655336:LLT655369 LVP655336:LVP655369 MFL655336:MFL655369 MPH655336:MPH655369 MZD655336:MZD655369 NIZ655336:NIZ655369 NSV655336:NSV655369 OCR655336:OCR655369 OMN655336:OMN655369 OWJ655336:OWJ655369 PGF655336:PGF655369 PQB655336:PQB655369 PZX655336:PZX655369 QJT655336:QJT655369 QTP655336:QTP655369 RDL655336:RDL655369 RNH655336:RNH655369 RXD655336:RXD655369 SGZ655336:SGZ655369 SQV655336:SQV655369 TAR655336:TAR655369 TKN655336:TKN655369 TUJ655336:TUJ655369 UEF655336:UEF655369 UOB655336:UOB655369 UXX655336:UXX655369 VHT655336:VHT655369 VRP655336:VRP655369 WBL655336:WBL655369 WLH655336:WLH655369 WVD655336:WVD655369 C720872:C720905 IR720872:IR720905 SN720872:SN720905 ACJ720872:ACJ720905 AMF720872:AMF720905 AWB720872:AWB720905 BFX720872:BFX720905 BPT720872:BPT720905 BZP720872:BZP720905 CJL720872:CJL720905 CTH720872:CTH720905 DDD720872:DDD720905 DMZ720872:DMZ720905 DWV720872:DWV720905 EGR720872:EGR720905 EQN720872:EQN720905 FAJ720872:FAJ720905 FKF720872:FKF720905 FUB720872:FUB720905 GDX720872:GDX720905 GNT720872:GNT720905 GXP720872:GXP720905 HHL720872:HHL720905 HRH720872:HRH720905 IBD720872:IBD720905 IKZ720872:IKZ720905 IUV720872:IUV720905 JER720872:JER720905 JON720872:JON720905 JYJ720872:JYJ720905 KIF720872:KIF720905 KSB720872:KSB720905 LBX720872:LBX720905 LLT720872:LLT720905 LVP720872:LVP720905 MFL720872:MFL720905 MPH720872:MPH720905 MZD720872:MZD720905 NIZ720872:NIZ720905 NSV720872:NSV720905 OCR720872:OCR720905 OMN720872:OMN720905 OWJ720872:OWJ720905 PGF720872:PGF720905 PQB720872:PQB720905 PZX720872:PZX720905 QJT720872:QJT720905 QTP720872:QTP720905 RDL720872:RDL720905 RNH720872:RNH720905 RXD720872:RXD720905 SGZ720872:SGZ720905 SQV720872:SQV720905 TAR720872:TAR720905 TKN720872:TKN720905 TUJ720872:TUJ720905 UEF720872:UEF720905 UOB720872:UOB720905 UXX720872:UXX720905 VHT720872:VHT720905 VRP720872:VRP720905 WBL720872:WBL720905 WLH720872:WLH720905 WVD720872:WVD720905 C786408:C786441 IR786408:IR786441 SN786408:SN786441 ACJ786408:ACJ786441 AMF786408:AMF786441 AWB786408:AWB786441 BFX786408:BFX786441 BPT786408:BPT786441 BZP786408:BZP786441 CJL786408:CJL786441 CTH786408:CTH786441 DDD786408:DDD786441 DMZ786408:DMZ786441 DWV786408:DWV786441 EGR786408:EGR786441 EQN786408:EQN786441 FAJ786408:FAJ786441 FKF786408:FKF786441 FUB786408:FUB786441 GDX786408:GDX786441 GNT786408:GNT786441 GXP786408:GXP786441 HHL786408:HHL786441 HRH786408:HRH786441 IBD786408:IBD786441 IKZ786408:IKZ786441 IUV786408:IUV786441 JER786408:JER786441 JON786408:JON786441 JYJ786408:JYJ786441 KIF786408:KIF786441 KSB786408:KSB786441 LBX786408:LBX786441 LLT786408:LLT786441 LVP786408:LVP786441 MFL786408:MFL786441 MPH786408:MPH786441 MZD786408:MZD786441 NIZ786408:NIZ786441 NSV786408:NSV786441 OCR786408:OCR786441 OMN786408:OMN786441 OWJ786408:OWJ786441 PGF786408:PGF786441 PQB786408:PQB786441 PZX786408:PZX786441 QJT786408:QJT786441 QTP786408:QTP786441 RDL786408:RDL786441 RNH786408:RNH786441 RXD786408:RXD786441 SGZ786408:SGZ786441 SQV786408:SQV786441 TAR786408:TAR786441 TKN786408:TKN786441 TUJ786408:TUJ786441 UEF786408:UEF786441 UOB786408:UOB786441 UXX786408:UXX786441 VHT786408:VHT786441 VRP786408:VRP786441 WBL786408:WBL786441 WLH786408:WLH786441 WVD786408:WVD786441 C851944:C851977 IR851944:IR851977 SN851944:SN851977 ACJ851944:ACJ851977 AMF851944:AMF851977 AWB851944:AWB851977 BFX851944:BFX851977 BPT851944:BPT851977 BZP851944:BZP851977 CJL851944:CJL851977 CTH851944:CTH851977 DDD851944:DDD851977 DMZ851944:DMZ851977 DWV851944:DWV851977 EGR851944:EGR851977 EQN851944:EQN851977 FAJ851944:FAJ851977 FKF851944:FKF851977 FUB851944:FUB851977 GDX851944:GDX851977 GNT851944:GNT851977 GXP851944:GXP851977 HHL851944:HHL851977 HRH851944:HRH851977 IBD851944:IBD851977 IKZ851944:IKZ851977 IUV851944:IUV851977 JER851944:JER851977 JON851944:JON851977 JYJ851944:JYJ851977 KIF851944:KIF851977 KSB851944:KSB851977 LBX851944:LBX851977 LLT851944:LLT851977 LVP851944:LVP851977 MFL851944:MFL851977 MPH851944:MPH851977 MZD851944:MZD851977 NIZ851944:NIZ851977 NSV851944:NSV851977 OCR851944:OCR851977 OMN851944:OMN851977 OWJ851944:OWJ851977 PGF851944:PGF851977 PQB851944:PQB851977 PZX851944:PZX851977 QJT851944:QJT851977 QTP851944:QTP851977 RDL851944:RDL851977 RNH851944:RNH851977 RXD851944:RXD851977 SGZ851944:SGZ851977 SQV851944:SQV851977 TAR851944:TAR851977 TKN851944:TKN851977 TUJ851944:TUJ851977 UEF851944:UEF851977 UOB851944:UOB851977 UXX851944:UXX851977 VHT851944:VHT851977 VRP851944:VRP851977 WBL851944:WBL851977 WLH851944:WLH851977 WVD851944:WVD851977 C917480:C917513 IR917480:IR917513 SN917480:SN917513 ACJ917480:ACJ917513 AMF917480:AMF917513 AWB917480:AWB917513 BFX917480:BFX917513 BPT917480:BPT917513 BZP917480:BZP917513 CJL917480:CJL917513 CTH917480:CTH917513 DDD917480:DDD917513 DMZ917480:DMZ917513 DWV917480:DWV917513 EGR917480:EGR917513 EQN917480:EQN917513 FAJ917480:FAJ917513 FKF917480:FKF917513 FUB917480:FUB917513 GDX917480:GDX917513 GNT917480:GNT917513 GXP917480:GXP917513 HHL917480:HHL917513 HRH917480:HRH917513 IBD917480:IBD917513 IKZ917480:IKZ917513 IUV917480:IUV917513 JER917480:JER917513 JON917480:JON917513 JYJ917480:JYJ917513 KIF917480:KIF917513 KSB917480:KSB917513 LBX917480:LBX917513 LLT917480:LLT917513 LVP917480:LVP917513 MFL917480:MFL917513 MPH917480:MPH917513 MZD917480:MZD917513 NIZ917480:NIZ917513 NSV917480:NSV917513 OCR917480:OCR917513 OMN917480:OMN917513 OWJ917480:OWJ917513 PGF917480:PGF917513 PQB917480:PQB917513 PZX917480:PZX917513 QJT917480:QJT917513 QTP917480:QTP917513 RDL917480:RDL917513 RNH917480:RNH917513 RXD917480:RXD917513 SGZ917480:SGZ917513 SQV917480:SQV917513 TAR917480:TAR917513 TKN917480:TKN917513 TUJ917480:TUJ917513 UEF917480:UEF917513 UOB917480:UOB917513 UXX917480:UXX917513 VHT917480:VHT917513 VRP917480:VRP917513 WBL917480:WBL917513 WLH917480:WLH917513 WVD917480:WVD917513 C983016:C983049 IR983016:IR983049 SN983016:SN983049 ACJ983016:ACJ983049 AMF983016:AMF983049 AWB983016:AWB983049 BFX983016:BFX983049 BPT983016:BPT983049 BZP983016:BZP983049 CJL983016:CJL983049 CTH983016:CTH983049 DDD983016:DDD983049 DMZ983016:DMZ983049 DWV983016:DWV983049 EGR983016:EGR983049 EQN983016:EQN983049 FAJ983016:FAJ983049 FKF983016:FKF983049 FUB983016:FUB983049 GDX983016:GDX983049 GNT983016:GNT983049 GXP983016:GXP983049 HHL983016:HHL983049 HRH983016:HRH983049 IBD983016:IBD983049 IKZ983016:IKZ983049 IUV983016:IUV983049 JER983016:JER983049 JON983016:JON983049 JYJ983016:JYJ983049 KIF983016:KIF983049 KSB983016:KSB983049 LBX983016:LBX983049 LLT983016:LLT983049 LVP983016:LVP983049 MFL983016:MFL983049 MPH983016:MPH983049 MZD983016:MZD983049 NIZ983016:NIZ983049 NSV983016:NSV983049 OCR983016:OCR983049 OMN983016:OMN983049 OWJ983016:OWJ983049 PGF983016:PGF983049 PQB983016:PQB983049 PZX983016:PZX983049 QJT983016:QJT983049 QTP983016:QTP983049 RDL983016:RDL983049 RNH983016:RNH983049 RXD983016:RXD983049 SGZ983016:SGZ983049 SQV983016:SQV983049 TAR983016:TAR983049 TKN983016:TKN983049 TUJ983016:TUJ983049 UEF983016:UEF983049 UOB983016:UOB983049 UXX983016:UXX983049 VHT983016:VHT983049 VRP983016:VRP983049 WBL983016:WBL983049 WLH983016:WLH983049 C36:C65" xr:uid="{EAA98ED6-586F-4C4F-98C2-8FF115C213BE}">
      <formula1>39814</formula1>
      <formula2>44196</formula2>
    </dataValidation>
    <dataValidation type="date" operator="greaterThan" allowBlank="1" showErrorMessage="1" errorTitle="Chyba v dátume" error="Zadajte dátum vo formáte (dd.mm.rrrr)" sqref="C32:C35" xr:uid="{9D5D8FA4-AEEC-46C5-AE21-4CE75388C0DC}">
      <formula1>39814</formula1>
    </dataValidation>
  </dataValidations>
  <printOptions horizontalCentered="1"/>
  <pageMargins left="0.31496062992125984" right="0.31496062992125984" top="0.35433070866141736" bottom="0.55118110236220474" header="0.31496062992125984" footer="0.31496062992125984"/>
  <pageSetup paperSize="9" scale="67" fitToHeight="10" orientation="portrait" r:id="rId1"/>
  <headerFooter>
    <oddFooter>&amp;RStrana &amp;P</oddFooter>
  </headerFooter>
  <ignoredErrors>
    <ignoredError sqref="G23:G2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8C77070-37A3-4929-A0CA-7966913BEB33}">
          <x14:formula1>
            <xm:f>'pomocný hárok'!$A$1:$A$13</xm:f>
          </x14:formula1>
          <xm:sqref>F4:F17</xm:sqref>
        </x14:dataValidation>
        <x14:dataValidation type="list" allowBlank="1" showInputMessage="1" showErrorMessage="1" xr:uid="{0A40F7F5-4C92-490E-9902-40F0FABB3007}">
          <x14:formula1>
            <xm:f>'Náhrady INT 2021'!$J$2:$J$11</xm:f>
          </x14:formula1>
          <xm:sqref>I74:I107</xm:sqref>
        </x14:dataValidation>
        <x14:dataValidation type="list" allowBlank="1" showInputMessage="1" showErrorMessage="1" xr:uid="{0345195D-68B9-4C11-B5E2-6AE530E91D45}">
          <x14:formula1>
            <xm:f>'pomocný hárok'!$A$17:$A$21</xm:f>
          </x14:formula1>
          <xm:sqref>C74:C107</xm:sqref>
        </x14:dataValidation>
        <x14:dataValidation type="list" allowBlank="1" showInputMessage="1" showErrorMessage="1" xr:uid="{9F5B1E79-05F0-4891-B1E7-042411CDE8C5}">
          <x14:formula1>
            <xm:f>'Náhrady INT 2021'!A$1:A$44</xm:f>
          </x14:formula1>
          <xm:sqref>F21:H21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76C8-06B8-42BB-A449-7CFF576E98F5}">
  <sheetPr>
    <pageSetUpPr fitToPage="1"/>
  </sheetPr>
  <dimension ref="A1:O45"/>
  <sheetViews>
    <sheetView zoomScaleNormal="100" workbookViewId="0">
      <selection activeCell="H8" sqref="H8"/>
    </sheetView>
  </sheetViews>
  <sheetFormatPr defaultColWidth="0" defaultRowHeight="18.75" zeroHeight="1"/>
  <cols>
    <col min="1" max="1" width="9.140625" style="71" customWidth="1"/>
    <col min="2" max="2" width="13.140625" style="71" customWidth="1"/>
    <col min="3" max="9" width="9.140625" style="71" customWidth="1"/>
    <col min="10" max="10" width="10.5703125" style="71" customWidth="1"/>
    <col min="11" max="11" width="9.140625" style="71" customWidth="1"/>
    <col min="12" max="12" width="9.42578125" style="71" customWidth="1"/>
    <col min="13" max="13" width="9.140625" style="71" customWidth="1"/>
    <col min="14" max="14" width="11.42578125" style="71" customWidth="1"/>
    <col min="15" max="15" width="9.140625" style="71" customWidth="1"/>
    <col min="16" max="16384" width="9.140625" style="71" hidden="1"/>
  </cols>
  <sheetData>
    <row r="1" spans="2:15" ht="21.6" customHeight="1"/>
    <row r="2" spans="2:15" ht="19.5">
      <c r="F2" s="621" t="s">
        <v>306</v>
      </c>
      <c r="G2" s="621"/>
      <c r="H2" s="621"/>
      <c r="I2" s="621"/>
      <c r="J2" s="621"/>
      <c r="K2" s="621"/>
      <c r="L2" s="621"/>
      <c r="M2" s="621"/>
      <c r="N2" s="621"/>
    </row>
    <row r="3" spans="2:15">
      <c r="B3" s="602"/>
      <c r="C3" s="602"/>
      <c r="D3" s="602"/>
      <c r="F3" s="72" t="s">
        <v>158</v>
      </c>
      <c r="J3" s="599"/>
      <c r="K3" s="599"/>
      <c r="L3" s="599"/>
      <c r="M3" s="599"/>
      <c r="N3" s="599"/>
    </row>
    <row r="4" spans="2:15">
      <c r="B4" s="602"/>
      <c r="C4" s="602"/>
      <c r="D4" s="602"/>
      <c r="F4" s="72" t="s">
        <v>159</v>
      </c>
      <c r="J4" s="599"/>
      <c r="K4" s="599"/>
      <c r="L4" s="599"/>
      <c r="M4" s="599"/>
      <c r="N4" s="599"/>
    </row>
    <row r="5" spans="2:15">
      <c r="B5" s="602"/>
      <c r="C5" s="602"/>
      <c r="D5" s="602"/>
      <c r="F5" s="72" t="s">
        <v>160</v>
      </c>
      <c r="J5" s="599"/>
      <c r="K5" s="599"/>
      <c r="L5" s="599"/>
      <c r="M5" s="599"/>
      <c r="N5" s="599"/>
    </row>
    <row r="6" spans="2:15">
      <c r="B6" s="602"/>
      <c r="C6" s="602"/>
      <c r="D6" s="602"/>
      <c r="F6" s="72" t="s">
        <v>161</v>
      </c>
      <c r="J6" s="599"/>
      <c r="K6" s="599"/>
      <c r="L6" s="599"/>
      <c r="M6" s="599"/>
      <c r="N6" s="599"/>
    </row>
    <row r="7" spans="2:15">
      <c r="B7" s="602"/>
      <c r="C7" s="602"/>
      <c r="D7" s="602"/>
      <c r="F7" s="72" t="s">
        <v>162</v>
      </c>
      <c r="J7" s="599"/>
      <c r="K7" s="599"/>
      <c r="L7" s="599"/>
      <c r="M7" s="599"/>
      <c r="N7" s="599"/>
    </row>
    <row r="8" spans="2:15">
      <c r="B8" s="602"/>
      <c r="C8" s="602"/>
      <c r="D8" s="602"/>
      <c r="F8" s="72" t="s">
        <v>163</v>
      </c>
      <c r="J8" s="599"/>
      <c r="K8" s="599"/>
      <c r="L8" s="599"/>
      <c r="M8" s="599"/>
      <c r="N8" s="599"/>
    </row>
    <row r="9" spans="2:15">
      <c r="F9" s="71" t="s">
        <v>324</v>
      </c>
      <c r="J9" s="599"/>
      <c r="K9" s="599"/>
      <c r="L9" s="599"/>
      <c r="M9" s="599"/>
      <c r="N9" s="599"/>
    </row>
    <row r="10" spans="2:15">
      <c r="J10" s="73"/>
      <c r="K10" s="73"/>
      <c r="L10" s="73"/>
      <c r="M10" s="73"/>
      <c r="N10" s="73"/>
    </row>
    <row r="11" spans="2:15">
      <c r="B11" s="600" t="s">
        <v>12</v>
      </c>
      <c r="C11" s="600" t="s">
        <v>14</v>
      </c>
      <c r="D11" s="600"/>
      <c r="E11" s="600"/>
      <c r="F11" s="600" t="s">
        <v>13</v>
      </c>
      <c r="G11" s="600"/>
      <c r="H11" s="600" t="s">
        <v>164</v>
      </c>
      <c r="I11" s="600"/>
      <c r="J11" s="600"/>
      <c r="K11" s="600" t="s">
        <v>165</v>
      </c>
      <c r="L11" s="600"/>
      <c r="M11" s="600" t="s">
        <v>81</v>
      </c>
      <c r="N11" s="600"/>
      <c r="O11" s="74"/>
    </row>
    <row r="12" spans="2:15" ht="19.5" thickBot="1">
      <c r="B12" s="601"/>
      <c r="C12" s="601" t="s">
        <v>166</v>
      </c>
      <c r="D12" s="601"/>
      <c r="E12" s="601"/>
      <c r="F12" s="311" t="s">
        <v>111</v>
      </c>
      <c r="G12" s="311" t="s">
        <v>112</v>
      </c>
      <c r="H12" s="601"/>
      <c r="I12" s="601"/>
      <c r="J12" s="601"/>
      <c r="K12" s="601" t="s">
        <v>167</v>
      </c>
      <c r="L12" s="601"/>
      <c r="M12" s="601"/>
      <c r="N12" s="601"/>
      <c r="O12" s="74"/>
    </row>
    <row r="13" spans="2:15">
      <c r="B13" s="608"/>
      <c r="C13" s="610"/>
      <c r="D13" s="610"/>
      <c r="E13" s="610"/>
      <c r="F13" s="611"/>
      <c r="G13" s="611"/>
      <c r="H13" s="613"/>
      <c r="I13" s="614"/>
      <c r="J13" s="615"/>
      <c r="K13" s="603"/>
      <c r="L13" s="619"/>
      <c r="M13" s="603"/>
      <c r="N13" s="604"/>
      <c r="O13" s="75"/>
    </row>
    <row r="14" spans="2:15" ht="19.5" thickBot="1">
      <c r="B14" s="609"/>
      <c r="C14" s="607"/>
      <c r="D14" s="607"/>
      <c r="E14" s="607"/>
      <c r="F14" s="612"/>
      <c r="G14" s="612"/>
      <c r="H14" s="616"/>
      <c r="I14" s="617"/>
      <c r="J14" s="618"/>
      <c r="K14" s="605"/>
      <c r="L14" s="620"/>
      <c r="M14" s="605"/>
      <c r="N14" s="606"/>
    </row>
    <row r="15" spans="2:15">
      <c r="B15" s="608"/>
      <c r="C15" s="610"/>
      <c r="D15" s="610"/>
      <c r="E15" s="610"/>
      <c r="F15" s="611"/>
      <c r="G15" s="611"/>
      <c r="H15" s="613"/>
      <c r="I15" s="614"/>
      <c r="J15" s="615"/>
      <c r="K15" s="603"/>
      <c r="L15" s="619"/>
      <c r="M15" s="603"/>
      <c r="N15" s="604"/>
    </row>
    <row r="16" spans="2:15" ht="19.5" thickBot="1">
      <c r="B16" s="609"/>
      <c r="C16" s="607"/>
      <c r="D16" s="607"/>
      <c r="E16" s="607"/>
      <c r="F16" s="612"/>
      <c r="G16" s="612"/>
      <c r="H16" s="616"/>
      <c r="I16" s="617"/>
      <c r="J16" s="618"/>
      <c r="K16" s="605"/>
      <c r="L16" s="620"/>
      <c r="M16" s="605"/>
      <c r="N16" s="606"/>
    </row>
    <row r="17" spans="2:15">
      <c r="B17" s="608"/>
      <c r="C17" s="610"/>
      <c r="D17" s="610"/>
      <c r="E17" s="610"/>
      <c r="F17" s="611"/>
      <c r="G17" s="611"/>
      <c r="H17" s="613"/>
      <c r="I17" s="614"/>
      <c r="J17" s="615"/>
      <c r="K17" s="603"/>
      <c r="L17" s="619"/>
      <c r="M17" s="603"/>
      <c r="N17" s="604"/>
      <c r="O17" s="75"/>
    </row>
    <row r="18" spans="2:15" ht="19.5" thickBot="1">
      <c r="B18" s="609"/>
      <c r="C18" s="607"/>
      <c r="D18" s="607"/>
      <c r="E18" s="607"/>
      <c r="F18" s="612"/>
      <c r="G18" s="612"/>
      <c r="H18" s="616"/>
      <c r="I18" s="617"/>
      <c r="J18" s="618"/>
      <c r="K18" s="605"/>
      <c r="L18" s="620"/>
      <c r="M18" s="605"/>
      <c r="N18" s="606"/>
    </row>
    <row r="19" spans="2:15">
      <c r="B19" s="608"/>
      <c r="C19" s="610"/>
      <c r="D19" s="610"/>
      <c r="E19" s="610"/>
      <c r="F19" s="611"/>
      <c r="G19" s="611"/>
      <c r="H19" s="613"/>
      <c r="I19" s="614"/>
      <c r="J19" s="615"/>
      <c r="K19" s="603"/>
      <c r="L19" s="619"/>
      <c r="M19" s="603"/>
      <c r="N19" s="604"/>
      <c r="O19" s="75"/>
    </row>
    <row r="20" spans="2:15" ht="19.5" thickBot="1">
      <c r="B20" s="609"/>
      <c r="C20" s="607"/>
      <c r="D20" s="607"/>
      <c r="E20" s="607"/>
      <c r="F20" s="612"/>
      <c r="G20" s="612"/>
      <c r="H20" s="616"/>
      <c r="I20" s="617"/>
      <c r="J20" s="618"/>
      <c r="K20" s="605"/>
      <c r="L20" s="620"/>
      <c r="M20" s="605"/>
      <c r="N20" s="606"/>
    </row>
    <row r="21" spans="2:15">
      <c r="B21" s="608"/>
      <c r="C21" s="610"/>
      <c r="D21" s="610"/>
      <c r="E21" s="610"/>
      <c r="F21" s="611"/>
      <c r="G21" s="611"/>
      <c r="H21" s="613"/>
      <c r="I21" s="614"/>
      <c r="J21" s="615"/>
      <c r="K21" s="603"/>
      <c r="L21" s="619"/>
      <c r="M21" s="603"/>
      <c r="N21" s="604"/>
    </row>
    <row r="22" spans="2:15" ht="19.5" thickBot="1">
      <c r="B22" s="609"/>
      <c r="C22" s="607"/>
      <c r="D22" s="607"/>
      <c r="E22" s="607"/>
      <c r="F22" s="612"/>
      <c r="G22" s="612"/>
      <c r="H22" s="616"/>
      <c r="I22" s="617"/>
      <c r="J22" s="618"/>
      <c r="K22" s="605"/>
      <c r="L22" s="620"/>
      <c r="M22" s="605"/>
      <c r="N22" s="606"/>
    </row>
    <row r="23" spans="2:15">
      <c r="B23" s="608"/>
      <c r="C23" s="610"/>
      <c r="D23" s="610"/>
      <c r="E23" s="610"/>
      <c r="F23" s="611"/>
      <c r="G23" s="611"/>
      <c r="H23" s="613"/>
      <c r="I23" s="614"/>
      <c r="J23" s="615"/>
      <c r="K23" s="603"/>
      <c r="L23" s="619"/>
      <c r="M23" s="603"/>
      <c r="N23" s="604"/>
    </row>
    <row r="24" spans="2:15" ht="19.5" thickBot="1">
      <c r="B24" s="609"/>
      <c r="C24" s="607"/>
      <c r="D24" s="607"/>
      <c r="E24" s="607"/>
      <c r="F24" s="612"/>
      <c r="G24" s="612"/>
      <c r="H24" s="616"/>
      <c r="I24" s="617"/>
      <c r="J24" s="618"/>
      <c r="K24" s="605"/>
      <c r="L24" s="620"/>
      <c r="M24" s="605"/>
      <c r="N24" s="606"/>
    </row>
    <row r="25" spans="2:15">
      <c r="B25" s="608"/>
      <c r="C25" s="610"/>
      <c r="D25" s="610"/>
      <c r="E25" s="610"/>
      <c r="F25" s="611"/>
      <c r="G25" s="611"/>
      <c r="H25" s="613"/>
      <c r="I25" s="614"/>
      <c r="J25" s="615"/>
      <c r="K25" s="603"/>
      <c r="L25" s="619"/>
      <c r="M25" s="603"/>
      <c r="N25" s="604"/>
    </row>
    <row r="26" spans="2:15" ht="19.5" thickBot="1">
      <c r="B26" s="609"/>
      <c r="C26" s="607"/>
      <c r="D26" s="607"/>
      <c r="E26" s="607"/>
      <c r="F26" s="612"/>
      <c r="G26" s="612"/>
      <c r="H26" s="616"/>
      <c r="I26" s="617"/>
      <c r="J26" s="618"/>
      <c r="K26" s="605"/>
      <c r="L26" s="620"/>
      <c r="M26" s="605"/>
      <c r="N26" s="606"/>
    </row>
    <row r="27" spans="2:15">
      <c r="B27" s="608"/>
      <c r="C27" s="610"/>
      <c r="D27" s="610"/>
      <c r="E27" s="610"/>
      <c r="F27" s="611"/>
      <c r="G27" s="611"/>
      <c r="H27" s="613"/>
      <c r="I27" s="614"/>
      <c r="J27" s="615"/>
      <c r="K27" s="603"/>
      <c r="L27" s="619"/>
      <c r="M27" s="603"/>
      <c r="N27" s="604"/>
    </row>
    <row r="28" spans="2:15" ht="19.5" thickBot="1">
      <c r="B28" s="609"/>
      <c r="C28" s="607"/>
      <c r="D28" s="607"/>
      <c r="E28" s="607"/>
      <c r="F28" s="612"/>
      <c r="G28" s="612"/>
      <c r="H28" s="616"/>
      <c r="I28" s="617"/>
      <c r="J28" s="618"/>
      <c r="K28" s="605"/>
      <c r="L28" s="620"/>
      <c r="M28" s="605"/>
      <c r="N28" s="606"/>
    </row>
    <row r="29" spans="2:15">
      <c r="B29" s="608"/>
      <c r="C29" s="610"/>
      <c r="D29" s="610"/>
      <c r="E29" s="610"/>
      <c r="F29" s="611"/>
      <c r="G29" s="611"/>
      <c r="H29" s="613"/>
      <c r="I29" s="614"/>
      <c r="J29" s="615"/>
      <c r="K29" s="603"/>
      <c r="L29" s="619"/>
      <c r="M29" s="603"/>
      <c r="N29" s="604"/>
    </row>
    <row r="30" spans="2:15" ht="19.5" thickBot="1">
      <c r="B30" s="609"/>
      <c r="C30" s="607"/>
      <c r="D30" s="607"/>
      <c r="E30" s="607"/>
      <c r="F30" s="612"/>
      <c r="G30" s="612"/>
      <c r="H30" s="616"/>
      <c r="I30" s="617"/>
      <c r="J30" s="618"/>
      <c r="K30" s="605"/>
      <c r="L30" s="620"/>
      <c r="M30" s="605"/>
      <c r="N30" s="606"/>
    </row>
    <row r="31" spans="2:15">
      <c r="B31" s="608"/>
      <c r="C31" s="610"/>
      <c r="D31" s="610"/>
      <c r="E31" s="610"/>
      <c r="F31" s="611"/>
      <c r="G31" s="611"/>
      <c r="H31" s="613"/>
      <c r="I31" s="614"/>
      <c r="J31" s="615"/>
      <c r="K31" s="603"/>
      <c r="L31" s="619"/>
      <c r="M31" s="603"/>
      <c r="N31" s="604"/>
    </row>
    <row r="32" spans="2:15" ht="19.5" thickBot="1">
      <c r="B32" s="609"/>
      <c r="C32" s="607"/>
      <c r="D32" s="607"/>
      <c r="E32" s="607"/>
      <c r="F32" s="612"/>
      <c r="G32" s="612"/>
      <c r="H32" s="616"/>
      <c r="I32" s="617"/>
      <c r="J32" s="618"/>
      <c r="K32" s="605"/>
      <c r="L32" s="620"/>
      <c r="M32" s="624"/>
      <c r="N32" s="625"/>
    </row>
    <row r="33" spans="10:14" ht="20.25" thickTop="1" thickBot="1">
      <c r="J33" s="622" t="s">
        <v>168</v>
      </c>
      <c r="K33" s="622"/>
      <c r="L33" s="623"/>
      <c r="M33" s="626">
        <f>SUM(M13:N32)</f>
        <v>0</v>
      </c>
      <c r="N33" s="627"/>
    </row>
    <row r="34" spans="10:14" ht="19.5" thickTop="1"/>
    <row r="35" spans="10:14"/>
    <row r="36" spans="10:14"/>
    <row r="37" spans="10:14"/>
    <row r="38" spans="10:14">
      <c r="N38" s="76" t="s">
        <v>169</v>
      </c>
    </row>
    <row r="39" spans="10:14"/>
    <row r="40" spans="10:14"/>
    <row r="41" spans="10:14"/>
    <row r="42" spans="10:14"/>
    <row r="43" spans="10:14"/>
    <row r="44" spans="10:14"/>
    <row r="45" spans="10:14"/>
  </sheetData>
  <mergeCells count="99">
    <mergeCell ref="F2:N2"/>
    <mergeCell ref="J33:L33"/>
    <mergeCell ref="K17:L18"/>
    <mergeCell ref="M17:N18"/>
    <mergeCell ref="C18:E18"/>
    <mergeCell ref="K19:L20"/>
    <mergeCell ref="M19:N20"/>
    <mergeCell ref="M31:N32"/>
    <mergeCell ref="C32:E32"/>
    <mergeCell ref="M33:N33"/>
    <mergeCell ref="K31:L32"/>
    <mergeCell ref="K29:L30"/>
    <mergeCell ref="M29:N30"/>
    <mergeCell ref="M25:N26"/>
    <mergeCell ref="C26:E26"/>
    <mergeCell ref="K27:L28"/>
    <mergeCell ref="B19:B20"/>
    <mergeCell ref="C19:E19"/>
    <mergeCell ref="F19:F20"/>
    <mergeCell ref="G19:G20"/>
    <mergeCell ref="H19:J20"/>
    <mergeCell ref="C20:E20"/>
    <mergeCell ref="B17:B18"/>
    <mergeCell ref="C17:E17"/>
    <mergeCell ref="F17:F18"/>
    <mergeCell ref="G17:G18"/>
    <mergeCell ref="H17:J18"/>
    <mergeCell ref="B31:B32"/>
    <mergeCell ref="C31:E31"/>
    <mergeCell ref="F31:F32"/>
    <mergeCell ref="G31:G32"/>
    <mergeCell ref="H31:J32"/>
    <mergeCell ref="B29:B30"/>
    <mergeCell ref="C29:E29"/>
    <mergeCell ref="F29:F30"/>
    <mergeCell ref="G29:G30"/>
    <mergeCell ref="H29:J30"/>
    <mergeCell ref="C30:E30"/>
    <mergeCell ref="M27:N28"/>
    <mergeCell ref="K25:L26"/>
    <mergeCell ref="B27:B28"/>
    <mergeCell ref="C27:E27"/>
    <mergeCell ref="F27:F28"/>
    <mergeCell ref="G27:G28"/>
    <mergeCell ref="H27:J28"/>
    <mergeCell ref="C28:E28"/>
    <mergeCell ref="B25:B26"/>
    <mergeCell ref="C25:E25"/>
    <mergeCell ref="F25:F26"/>
    <mergeCell ref="G25:G26"/>
    <mergeCell ref="H25:J26"/>
    <mergeCell ref="M21:N22"/>
    <mergeCell ref="C22:E22"/>
    <mergeCell ref="B23:B24"/>
    <mergeCell ref="C23:E23"/>
    <mergeCell ref="F23:F24"/>
    <mergeCell ref="G23:G24"/>
    <mergeCell ref="H23:J24"/>
    <mergeCell ref="K23:L24"/>
    <mergeCell ref="M23:N24"/>
    <mergeCell ref="C24:E24"/>
    <mergeCell ref="B21:B22"/>
    <mergeCell ref="C21:E21"/>
    <mergeCell ref="F21:F22"/>
    <mergeCell ref="G21:G22"/>
    <mergeCell ref="H21:J22"/>
    <mergeCell ref="K21:L22"/>
    <mergeCell ref="M13:N14"/>
    <mergeCell ref="C14:E14"/>
    <mergeCell ref="B15:B16"/>
    <mergeCell ref="C15:E15"/>
    <mergeCell ref="F15:F16"/>
    <mergeCell ref="G15:G16"/>
    <mergeCell ref="H15:J16"/>
    <mergeCell ref="K15:L16"/>
    <mergeCell ref="M15:N16"/>
    <mergeCell ref="C16:E16"/>
    <mergeCell ref="B13:B14"/>
    <mergeCell ref="C13:E13"/>
    <mergeCell ref="F13:F14"/>
    <mergeCell ref="G13:G14"/>
    <mergeCell ref="H13:J14"/>
    <mergeCell ref="K13:L14"/>
    <mergeCell ref="B3:D8"/>
    <mergeCell ref="J3:N3"/>
    <mergeCell ref="J4:N4"/>
    <mergeCell ref="J5:N5"/>
    <mergeCell ref="J6:N6"/>
    <mergeCell ref="J7:N7"/>
    <mergeCell ref="J8:N8"/>
    <mergeCell ref="J9:N9"/>
    <mergeCell ref="B11:B12"/>
    <mergeCell ref="C11:E11"/>
    <mergeCell ref="F11:G11"/>
    <mergeCell ref="H11:J12"/>
    <mergeCell ref="K11:L11"/>
    <mergeCell ref="M11:N12"/>
    <mergeCell ref="C12:E12"/>
    <mergeCell ref="K12:L12"/>
  </mergeCells>
  <printOptions horizontalCentered="1"/>
  <pageMargins left="0.31496062992125984" right="0.31496062992125984" top="0.55118110236220474" bottom="0.51181102362204722" header="0.31496062992125984" footer="0.31496062992125984"/>
  <pageSetup paperSize="9" scale="72" orientation="landscape" r:id="rId1"/>
  <headerFooter>
    <oddFooter>&amp;RStrana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53ED3-5808-457A-B04F-C00C3361A144}">
  <sheetPr>
    <pageSetUpPr fitToPage="1"/>
  </sheetPr>
  <dimension ref="A1:L57"/>
  <sheetViews>
    <sheetView zoomScaleNormal="100" workbookViewId="0">
      <selection activeCell="B3" sqref="B3:K19"/>
    </sheetView>
  </sheetViews>
  <sheetFormatPr defaultColWidth="0" defaultRowHeight="18.75" zeroHeight="1"/>
  <cols>
    <col min="1" max="12" width="9.140625" style="71" customWidth="1"/>
    <col min="13" max="16384" width="8.85546875" style="71" hidden="1"/>
  </cols>
  <sheetData>
    <row r="1" spans="2:11"/>
    <row r="2" spans="2:11" ht="55.35" customHeight="1">
      <c r="B2" s="628" t="s">
        <v>322</v>
      </c>
      <c r="C2" s="628"/>
      <c r="D2" s="628"/>
      <c r="E2" s="628"/>
      <c r="F2" s="628"/>
      <c r="G2" s="628"/>
      <c r="H2" s="628"/>
      <c r="I2" s="628"/>
      <c r="J2" s="628"/>
      <c r="K2" s="628"/>
    </row>
    <row r="3" spans="2:11">
      <c r="B3" s="629"/>
      <c r="C3" s="630"/>
      <c r="D3" s="630"/>
      <c r="E3" s="630"/>
      <c r="F3" s="630"/>
      <c r="G3" s="630"/>
      <c r="H3" s="630"/>
      <c r="I3" s="630"/>
      <c r="J3" s="630"/>
      <c r="K3" s="631"/>
    </row>
    <row r="4" spans="2:11">
      <c r="B4" s="632"/>
      <c r="C4" s="633"/>
      <c r="D4" s="633"/>
      <c r="E4" s="633"/>
      <c r="F4" s="633"/>
      <c r="G4" s="633"/>
      <c r="H4" s="633"/>
      <c r="I4" s="633"/>
      <c r="J4" s="633"/>
      <c r="K4" s="634"/>
    </row>
    <row r="5" spans="2:11">
      <c r="B5" s="632"/>
      <c r="C5" s="633"/>
      <c r="D5" s="633"/>
      <c r="E5" s="633"/>
      <c r="F5" s="633"/>
      <c r="G5" s="633"/>
      <c r="H5" s="633"/>
      <c r="I5" s="633"/>
      <c r="J5" s="633"/>
      <c r="K5" s="634"/>
    </row>
    <row r="6" spans="2:11">
      <c r="B6" s="632"/>
      <c r="C6" s="633"/>
      <c r="D6" s="633"/>
      <c r="E6" s="633"/>
      <c r="F6" s="633"/>
      <c r="G6" s="633"/>
      <c r="H6" s="633"/>
      <c r="I6" s="633"/>
      <c r="J6" s="633"/>
      <c r="K6" s="634"/>
    </row>
    <row r="7" spans="2:11">
      <c r="B7" s="632"/>
      <c r="C7" s="633"/>
      <c r="D7" s="633"/>
      <c r="E7" s="633"/>
      <c r="F7" s="633"/>
      <c r="G7" s="633"/>
      <c r="H7" s="633"/>
      <c r="I7" s="633"/>
      <c r="J7" s="633"/>
      <c r="K7" s="634"/>
    </row>
    <row r="8" spans="2:11">
      <c r="B8" s="632"/>
      <c r="C8" s="633"/>
      <c r="D8" s="633"/>
      <c r="E8" s="633"/>
      <c r="F8" s="633"/>
      <c r="G8" s="633"/>
      <c r="H8" s="633"/>
      <c r="I8" s="633"/>
      <c r="J8" s="633"/>
      <c r="K8" s="634"/>
    </row>
    <row r="9" spans="2:11">
      <c r="B9" s="632"/>
      <c r="C9" s="633"/>
      <c r="D9" s="633"/>
      <c r="E9" s="633"/>
      <c r="F9" s="633"/>
      <c r="G9" s="633"/>
      <c r="H9" s="633"/>
      <c r="I9" s="633"/>
      <c r="J9" s="633"/>
      <c r="K9" s="634"/>
    </row>
    <row r="10" spans="2:11">
      <c r="B10" s="632"/>
      <c r="C10" s="633"/>
      <c r="D10" s="633"/>
      <c r="E10" s="633"/>
      <c r="F10" s="633"/>
      <c r="G10" s="633"/>
      <c r="H10" s="633"/>
      <c r="I10" s="633"/>
      <c r="J10" s="633"/>
      <c r="K10" s="634"/>
    </row>
    <row r="11" spans="2:11">
      <c r="B11" s="632"/>
      <c r="C11" s="633"/>
      <c r="D11" s="633"/>
      <c r="E11" s="633"/>
      <c r="F11" s="633"/>
      <c r="G11" s="633"/>
      <c r="H11" s="633"/>
      <c r="I11" s="633"/>
      <c r="J11" s="633"/>
      <c r="K11" s="634"/>
    </row>
    <row r="12" spans="2:11">
      <c r="B12" s="632"/>
      <c r="C12" s="633"/>
      <c r="D12" s="633"/>
      <c r="E12" s="633"/>
      <c r="F12" s="633"/>
      <c r="G12" s="633"/>
      <c r="H12" s="633"/>
      <c r="I12" s="633"/>
      <c r="J12" s="633"/>
      <c r="K12" s="634"/>
    </row>
    <row r="13" spans="2:11">
      <c r="B13" s="632"/>
      <c r="C13" s="633"/>
      <c r="D13" s="633"/>
      <c r="E13" s="633"/>
      <c r="F13" s="633"/>
      <c r="G13" s="633"/>
      <c r="H13" s="633"/>
      <c r="I13" s="633"/>
      <c r="J13" s="633"/>
      <c r="K13" s="634"/>
    </row>
    <row r="14" spans="2:11">
      <c r="B14" s="632"/>
      <c r="C14" s="633"/>
      <c r="D14" s="633"/>
      <c r="E14" s="633"/>
      <c r="F14" s="633"/>
      <c r="G14" s="633"/>
      <c r="H14" s="633"/>
      <c r="I14" s="633"/>
      <c r="J14" s="633"/>
      <c r="K14" s="634"/>
    </row>
    <row r="15" spans="2:11">
      <c r="B15" s="632"/>
      <c r="C15" s="633"/>
      <c r="D15" s="633"/>
      <c r="E15" s="633"/>
      <c r="F15" s="633"/>
      <c r="G15" s="633"/>
      <c r="H15" s="633"/>
      <c r="I15" s="633"/>
      <c r="J15" s="633"/>
      <c r="K15" s="634"/>
    </row>
    <row r="16" spans="2:11">
      <c r="B16" s="632"/>
      <c r="C16" s="633"/>
      <c r="D16" s="633"/>
      <c r="E16" s="633"/>
      <c r="F16" s="633"/>
      <c r="G16" s="633"/>
      <c r="H16" s="633"/>
      <c r="I16" s="633"/>
      <c r="J16" s="633"/>
      <c r="K16" s="634"/>
    </row>
    <row r="17" spans="2:11">
      <c r="B17" s="632"/>
      <c r="C17" s="633"/>
      <c r="D17" s="633"/>
      <c r="E17" s="633"/>
      <c r="F17" s="633"/>
      <c r="G17" s="633"/>
      <c r="H17" s="633"/>
      <c r="I17" s="633"/>
      <c r="J17" s="633"/>
      <c r="K17" s="634"/>
    </row>
    <row r="18" spans="2:11">
      <c r="B18" s="632"/>
      <c r="C18" s="633"/>
      <c r="D18" s="633"/>
      <c r="E18" s="633"/>
      <c r="F18" s="633"/>
      <c r="G18" s="633"/>
      <c r="H18" s="633"/>
      <c r="I18" s="633"/>
      <c r="J18" s="633"/>
      <c r="K18" s="634"/>
    </row>
    <row r="19" spans="2:11">
      <c r="B19" s="635"/>
      <c r="C19" s="636"/>
      <c r="D19" s="636"/>
      <c r="E19" s="636"/>
      <c r="F19" s="636"/>
      <c r="G19" s="636"/>
      <c r="H19" s="636"/>
      <c r="I19" s="636"/>
      <c r="J19" s="636"/>
      <c r="K19" s="637"/>
    </row>
    <row r="20" spans="2:11" ht="22.35" customHeight="1">
      <c r="B20" s="71" t="s">
        <v>170</v>
      </c>
      <c r="D20" s="638"/>
      <c r="E20" s="638"/>
      <c r="F20" s="638"/>
      <c r="G20" s="638"/>
      <c r="H20" s="312" t="s">
        <v>52</v>
      </c>
      <c r="I20" s="639"/>
      <c r="J20" s="639"/>
      <c r="K20" s="639"/>
    </row>
    <row r="21" spans="2:11"/>
    <row r="22" spans="2:11"/>
    <row r="23" spans="2:11">
      <c r="B23" s="640" t="s">
        <v>171</v>
      </c>
      <c r="C23" s="640"/>
      <c r="D23" s="640"/>
      <c r="E23" s="640"/>
      <c r="F23" s="640"/>
      <c r="G23" s="640"/>
      <c r="H23" s="640"/>
      <c r="I23" s="640"/>
      <c r="J23" s="640"/>
      <c r="K23" s="640"/>
    </row>
    <row r="24" spans="2:11">
      <c r="B24" s="370"/>
      <c r="C24" s="370"/>
      <c r="D24" s="370"/>
      <c r="E24" s="370"/>
      <c r="F24" s="370"/>
      <c r="G24" s="370"/>
      <c r="H24" s="370"/>
      <c r="I24" s="370"/>
      <c r="J24" s="370"/>
      <c r="K24" s="370"/>
    </row>
    <row r="25" spans="2:11">
      <c r="B25" s="73" t="s">
        <v>172</v>
      </c>
      <c r="C25" s="370" t="s">
        <v>173</v>
      </c>
      <c r="D25" s="370"/>
      <c r="E25" s="370"/>
      <c r="F25" s="370" t="s">
        <v>174</v>
      </c>
      <c r="G25" s="370"/>
      <c r="H25" s="370"/>
      <c r="I25" s="370" t="s">
        <v>175</v>
      </c>
      <c r="J25" s="370"/>
      <c r="K25" s="370"/>
    </row>
    <row r="26" spans="2:11">
      <c r="B26" s="313"/>
      <c r="C26" s="641"/>
      <c r="D26" s="641"/>
      <c r="E26" s="641"/>
      <c r="F26" s="641"/>
      <c r="G26" s="641"/>
      <c r="H26" s="641"/>
      <c r="I26" s="642"/>
      <c r="J26" s="642"/>
      <c r="K26" s="642"/>
    </row>
    <row r="27" spans="2:11">
      <c r="B27" s="313"/>
      <c r="C27" s="641"/>
      <c r="D27" s="641"/>
      <c r="E27" s="641"/>
      <c r="F27" s="641"/>
      <c r="G27" s="641"/>
      <c r="H27" s="641"/>
      <c r="I27" s="642"/>
      <c r="J27" s="642"/>
      <c r="K27" s="642"/>
    </row>
    <row r="28" spans="2:11">
      <c r="B28" s="313"/>
      <c r="C28" s="641"/>
      <c r="D28" s="641"/>
      <c r="E28" s="641"/>
      <c r="F28" s="641"/>
      <c r="G28" s="641"/>
      <c r="H28" s="641"/>
      <c r="I28" s="642"/>
      <c r="J28" s="642"/>
      <c r="K28" s="642"/>
    </row>
    <row r="29" spans="2:11">
      <c r="B29" s="313"/>
      <c r="C29" s="641"/>
      <c r="D29" s="641"/>
      <c r="E29" s="641"/>
      <c r="F29" s="641"/>
      <c r="G29" s="641"/>
      <c r="H29" s="641"/>
      <c r="I29" s="642"/>
      <c r="J29" s="642"/>
      <c r="K29" s="642"/>
    </row>
    <row r="30" spans="2:11">
      <c r="B30" s="313"/>
      <c r="C30" s="641"/>
      <c r="D30" s="641"/>
      <c r="E30" s="641"/>
      <c r="F30" s="641"/>
      <c r="G30" s="641"/>
      <c r="H30" s="641"/>
      <c r="I30" s="642"/>
      <c r="J30" s="642"/>
      <c r="K30" s="642"/>
    </row>
    <row r="31" spans="2:11">
      <c r="B31" s="313"/>
      <c r="C31" s="641"/>
      <c r="D31" s="641"/>
      <c r="E31" s="641"/>
      <c r="F31" s="641"/>
      <c r="G31" s="641"/>
      <c r="H31" s="641"/>
      <c r="I31" s="642"/>
      <c r="J31" s="642"/>
      <c r="K31" s="642"/>
    </row>
    <row r="32" spans="2:11">
      <c r="B32" s="313"/>
      <c r="C32" s="641"/>
      <c r="D32" s="641"/>
      <c r="E32" s="641"/>
      <c r="F32" s="641"/>
      <c r="G32" s="641"/>
      <c r="H32" s="641"/>
      <c r="I32" s="642"/>
      <c r="J32" s="642"/>
      <c r="K32" s="642"/>
    </row>
    <row r="33" spans="2:11">
      <c r="B33" s="313"/>
      <c r="C33" s="641"/>
      <c r="D33" s="641"/>
      <c r="E33" s="641"/>
      <c r="F33" s="641"/>
      <c r="G33" s="641"/>
      <c r="H33" s="641"/>
      <c r="I33" s="642"/>
      <c r="J33" s="642"/>
      <c r="K33" s="642"/>
    </row>
    <row r="34" spans="2:11">
      <c r="B34" s="313"/>
      <c r="C34" s="641"/>
      <c r="D34" s="641"/>
      <c r="E34" s="641"/>
      <c r="F34" s="641"/>
      <c r="G34" s="641"/>
      <c r="H34" s="641"/>
      <c r="I34" s="642"/>
      <c r="J34" s="642"/>
      <c r="K34" s="642"/>
    </row>
    <row r="35" spans="2:11">
      <c r="B35" s="313"/>
      <c r="C35" s="641"/>
      <c r="D35" s="641"/>
      <c r="E35" s="641"/>
      <c r="F35" s="641"/>
      <c r="G35" s="641"/>
      <c r="H35" s="641"/>
      <c r="I35" s="642"/>
      <c r="J35" s="642"/>
      <c r="K35" s="642"/>
    </row>
    <row r="36" spans="2:11">
      <c r="B36" s="313"/>
      <c r="C36" s="641"/>
      <c r="D36" s="641"/>
      <c r="E36" s="641"/>
      <c r="F36" s="641"/>
      <c r="G36" s="641"/>
      <c r="H36" s="641"/>
      <c r="I36" s="642"/>
      <c r="J36" s="642"/>
      <c r="K36" s="642"/>
    </row>
    <row r="37" spans="2:11">
      <c r="B37" s="313"/>
      <c r="C37" s="641"/>
      <c r="D37" s="641"/>
      <c r="E37" s="641"/>
      <c r="F37" s="641"/>
      <c r="G37" s="641"/>
      <c r="H37" s="641"/>
      <c r="I37" s="642"/>
      <c r="J37" s="642"/>
      <c r="K37" s="642"/>
    </row>
    <row r="38" spans="2:11">
      <c r="B38" s="313"/>
      <c r="C38" s="641"/>
      <c r="D38" s="641"/>
      <c r="E38" s="641"/>
      <c r="F38" s="641"/>
      <c r="G38" s="641"/>
      <c r="H38" s="641"/>
      <c r="I38" s="642"/>
      <c r="J38" s="642"/>
      <c r="K38" s="642"/>
    </row>
    <row r="39" spans="2:11">
      <c r="B39" s="313"/>
      <c r="C39" s="641"/>
      <c r="D39" s="641"/>
      <c r="E39" s="641"/>
      <c r="F39" s="641"/>
      <c r="G39" s="641"/>
      <c r="H39" s="641"/>
      <c r="I39" s="642"/>
      <c r="J39" s="642"/>
      <c r="K39" s="642"/>
    </row>
    <row r="40" spans="2:11">
      <c r="B40" s="313"/>
      <c r="C40" s="641"/>
      <c r="D40" s="641"/>
      <c r="E40" s="641"/>
      <c r="F40" s="641"/>
      <c r="G40" s="641"/>
      <c r="H40" s="641"/>
      <c r="I40" s="642"/>
      <c r="J40" s="642"/>
      <c r="K40" s="642"/>
    </row>
    <row r="41" spans="2:11">
      <c r="B41" s="313"/>
      <c r="C41" s="641"/>
      <c r="D41" s="641"/>
      <c r="E41" s="641"/>
      <c r="F41" s="641"/>
      <c r="G41" s="641"/>
      <c r="H41" s="641"/>
      <c r="I41" s="642"/>
      <c r="J41" s="642"/>
      <c r="K41" s="642"/>
    </row>
    <row r="42" spans="2:11">
      <c r="B42" s="313"/>
      <c r="C42" s="641"/>
      <c r="D42" s="641"/>
      <c r="E42" s="641"/>
      <c r="F42" s="641"/>
      <c r="G42" s="641"/>
      <c r="H42" s="641"/>
      <c r="I42" s="642"/>
      <c r="J42" s="642"/>
      <c r="K42" s="642"/>
    </row>
    <row r="43" spans="2:11">
      <c r="B43" s="313"/>
      <c r="C43" s="641"/>
      <c r="D43" s="641"/>
      <c r="E43" s="641"/>
      <c r="F43" s="641"/>
      <c r="G43" s="641"/>
      <c r="H43" s="641"/>
      <c r="I43" s="642"/>
      <c r="J43" s="642"/>
      <c r="K43" s="642"/>
    </row>
    <row r="44" spans="2:11">
      <c r="B44" s="313"/>
      <c r="C44" s="641"/>
      <c r="D44" s="641"/>
      <c r="E44" s="641"/>
      <c r="F44" s="641"/>
      <c r="G44" s="641"/>
      <c r="H44" s="641"/>
      <c r="I44" s="642"/>
      <c r="J44" s="642"/>
      <c r="K44" s="642"/>
    </row>
    <row r="45" spans="2:11">
      <c r="B45" s="313"/>
      <c r="C45" s="641"/>
      <c r="D45" s="641"/>
      <c r="E45" s="641"/>
      <c r="F45" s="641"/>
      <c r="G45" s="641"/>
      <c r="H45" s="641"/>
      <c r="I45" s="642"/>
      <c r="J45" s="642"/>
      <c r="K45" s="642"/>
    </row>
    <row r="46" spans="2:11">
      <c r="B46" s="313"/>
      <c r="C46" s="641"/>
      <c r="D46" s="641"/>
      <c r="E46" s="641"/>
      <c r="F46" s="641"/>
      <c r="G46" s="641"/>
      <c r="H46" s="641"/>
      <c r="I46" s="642"/>
      <c r="J46" s="642"/>
      <c r="K46" s="642"/>
    </row>
    <row r="47" spans="2:11">
      <c r="B47" s="313"/>
      <c r="C47" s="641"/>
      <c r="D47" s="641"/>
      <c r="E47" s="641"/>
      <c r="F47" s="641"/>
      <c r="G47" s="641"/>
      <c r="H47" s="641"/>
      <c r="I47" s="642"/>
      <c r="J47" s="642"/>
      <c r="K47" s="642"/>
    </row>
    <row r="48" spans="2:11">
      <c r="B48" s="313"/>
      <c r="C48" s="641"/>
      <c r="D48" s="641"/>
      <c r="E48" s="641"/>
      <c r="F48" s="641"/>
      <c r="G48" s="641"/>
      <c r="H48" s="641"/>
      <c r="I48" s="642"/>
      <c r="J48" s="642"/>
      <c r="K48" s="642"/>
    </row>
    <row r="49" spans="2:11">
      <c r="B49" s="73"/>
      <c r="C49" s="643"/>
      <c r="D49" s="643"/>
      <c r="E49" s="643"/>
      <c r="F49" s="643"/>
      <c r="G49" s="643"/>
      <c r="H49" s="643"/>
      <c r="I49" s="370"/>
      <c r="J49" s="370"/>
      <c r="K49" s="370"/>
    </row>
    <row r="50" spans="2:11"/>
    <row r="51" spans="2:11"/>
    <row r="52" spans="2:11"/>
    <row r="53" spans="2:11">
      <c r="K53" s="76" t="s">
        <v>176</v>
      </c>
    </row>
    <row r="54" spans="2:11"/>
    <row r="55" spans="2:11"/>
    <row r="56" spans="2:11"/>
    <row r="57" spans="2:11"/>
  </sheetData>
  <mergeCells count="81">
    <mergeCell ref="C49:E49"/>
    <mergeCell ref="F49:H49"/>
    <mergeCell ref="I49:K49"/>
    <mergeCell ref="C47:E47"/>
    <mergeCell ref="F47:H47"/>
    <mergeCell ref="I47:K47"/>
    <mergeCell ref="C48:E48"/>
    <mergeCell ref="F48:H48"/>
    <mergeCell ref="I48:K48"/>
    <mergeCell ref="C45:E45"/>
    <mergeCell ref="F45:H45"/>
    <mergeCell ref="I45:K45"/>
    <mergeCell ref="C46:E46"/>
    <mergeCell ref="F46:H46"/>
    <mergeCell ref="I46:K46"/>
    <mergeCell ref="C43:E43"/>
    <mergeCell ref="F43:H43"/>
    <mergeCell ref="I43:K43"/>
    <mergeCell ref="C44:E44"/>
    <mergeCell ref="F44:H44"/>
    <mergeCell ref="I44:K44"/>
    <mergeCell ref="C41:E41"/>
    <mergeCell ref="F41:H41"/>
    <mergeCell ref="I41:K41"/>
    <mergeCell ref="C42:E42"/>
    <mergeCell ref="F42:H42"/>
    <mergeCell ref="I42:K42"/>
    <mergeCell ref="C39:E39"/>
    <mergeCell ref="F39:H39"/>
    <mergeCell ref="I39:K39"/>
    <mergeCell ref="C40:E40"/>
    <mergeCell ref="F40:H40"/>
    <mergeCell ref="I40:K40"/>
    <mergeCell ref="C37:E37"/>
    <mergeCell ref="F37:H37"/>
    <mergeCell ref="I37:K37"/>
    <mergeCell ref="C38:E38"/>
    <mergeCell ref="F38:H38"/>
    <mergeCell ref="I38:K38"/>
    <mergeCell ref="C35:E35"/>
    <mergeCell ref="F35:H35"/>
    <mergeCell ref="I35:K35"/>
    <mergeCell ref="C36:E36"/>
    <mergeCell ref="F36:H36"/>
    <mergeCell ref="I36:K36"/>
    <mergeCell ref="C33:E33"/>
    <mergeCell ref="F33:H33"/>
    <mergeCell ref="I33:K33"/>
    <mergeCell ref="C34:E34"/>
    <mergeCell ref="F34:H34"/>
    <mergeCell ref="I34:K34"/>
    <mergeCell ref="C31:E31"/>
    <mergeCell ref="F31:H31"/>
    <mergeCell ref="I31:K31"/>
    <mergeCell ref="C32:E32"/>
    <mergeCell ref="F32:H32"/>
    <mergeCell ref="I32:K32"/>
    <mergeCell ref="C29:E29"/>
    <mergeCell ref="F29:H29"/>
    <mergeCell ref="I29:K29"/>
    <mergeCell ref="C30:E30"/>
    <mergeCell ref="F30:H30"/>
    <mergeCell ref="I30:K30"/>
    <mergeCell ref="C27:E27"/>
    <mergeCell ref="F27:H27"/>
    <mergeCell ref="I27:K27"/>
    <mergeCell ref="C28:E28"/>
    <mergeCell ref="F28:H28"/>
    <mergeCell ref="I28:K28"/>
    <mergeCell ref="C25:E25"/>
    <mergeCell ref="F25:H25"/>
    <mergeCell ref="I25:K25"/>
    <mergeCell ref="C26:E26"/>
    <mergeCell ref="F26:H26"/>
    <mergeCell ref="I26:K26"/>
    <mergeCell ref="B24:K24"/>
    <mergeCell ref="B2:K2"/>
    <mergeCell ref="B3:K19"/>
    <mergeCell ref="D20:G20"/>
    <mergeCell ref="I20:K20"/>
    <mergeCell ref="B23:K23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87" orientation="portrait" r:id="rId1"/>
  <headerFooter>
    <oddFooter>&amp;RStrana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B35B-EA38-4819-8900-1755E5D01738}">
  <dimension ref="A1:J46"/>
  <sheetViews>
    <sheetView zoomScaleNormal="100" workbookViewId="0">
      <pane ySplit="1" topLeftCell="A2" activePane="bottomLeft" state="frozen"/>
      <selection pane="bottomLeft" activeCell="J12" sqref="J12"/>
    </sheetView>
  </sheetViews>
  <sheetFormatPr defaultRowHeight="15"/>
  <cols>
    <col min="1" max="1" width="32.140625" customWidth="1"/>
    <col min="2" max="2" width="6.85546875" customWidth="1"/>
    <col min="3" max="3" width="17.85546875" style="67" bestFit="1" customWidth="1"/>
  </cols>
  <sheetData>
    <row r="1" spans="1:10" ht="39" customHeight="1">
      <c r="A1" s="62" t="s">
        <v>177</v>
      </c>
      <c r="B1" s="63" t="s">
        <v>125</v>
      </c>
      <c r="C1" s="63" t="s">
        <v>178</v>
      </c>
      <c r="D1" s="63" t="s">
        <v>179</v>
      </c>
      <c r="E1" s="644"/>
      <c r="F1" s="644"/>
      <c r="G1" s="644"/>
    </row>
    <row r="2" spans="1:10" ht="16.5">
      <c r="A2" s="64" t="s">
        <v>180</v>
      </c>
      <c r="B2" s="64" t="s">
        <v>126</v>
      </c>
      <c r="C2" s="65">
        <v>33</v>
      </c>
      <c r="D2">
        <v>1</v>
      </c>
      <c r="J2" s="59" t="s">
        <v>126</v>
      </c>
    </row>
    <row r="3" spans="1:10" ht="16.5">
      <c r="A3" s="64" t="s">
        <v>181</v>
      </c>
      <c r="B3" s="64" t="s">
        <v>182</v>
      </c>
      <c r="C3" s="65">
        <v>74</v>
      </c>
      <c r="D3">
        <v>2</v>
      </c>
      <c r="E3" s="8"/>
      <c r="J3" s="59" t="s">
        <v>182</v>
      </c>
    </row>
    <row r="4" spans="1:10" ht="16.5">
      <c r="A4" s="64" t="s">
        <v>183</v>
      </c>
      <c r="B4" s="64" t="s">
        <v>126</v>
      </c>
      <c r="C4" s="65">
        <v>45</v>
      </c>
      <c r="D4">
        <v>3</v>
      </c>
      <c r="J4" s="59" t="s">
        <v>184</v>
      </c>
    </row>
    <row r="5" spans="1:10" ht="16.5">
      <c r="A5" s="64" t="s">
        <v>185</v>
      </c>
      <c r="B5" s="64" t="s">
        <v>126</v>
      </c>
      <c r="C5" s="65">
        <v>39</v>
      </c>
      <c r="D5">
        <v>4</v>
      </c>
      <c r="J5" s="59" t="s">
        <v>186</v>
      </c>
    </row>
    <row r="6" spans="1:10" ht="16.5">
      <c r="A6" s="64" t="s">
        <v>187</v>
      </c>
      <c r="B6" s="64" t="s">
        <v>126</v>
      </c>
      <c r="C6" s="65">
        <v>40</v>
      </c>
      <c r="D6">
        <v>5</v>
      </c>
      <c r="J6" s="59" t="s">
        <v>188</v>
      </c>
    </row>
    <row r="7" spans="1:10" ht="16.5">
      <c r="A7" s="64" t="s">
        <v>189</v>
      </c>
      <c r="B7" s="64" t="s">
        <v>126</v>
      </c>
      <c r="C7" s="65">
        <v>36</v>
      </c>
      <c r="D7">
        <v>6</v>
      </c>
      <c r="J7" s="59" t="s">
        <v>190</v>
      </c>
    </row>
    <row r="8" spans="1:10" ht="16.5">
      <c r="A8" s="64" t="s">
        <v>191</v>
      </c>
      <c r="B8" s="64" t="s">
        <v>184</v>
      </c>
      <c r="C8" s="65">
        <v>600</v>
      </c>
      <c r="D8">
        <v>7</v>
      </c>
      <c r="J8" s="59" t="s">
        <v>192</v>
      </c>
    </row>
    <row r="9" spans="1:10" ht="16.5">
      <c r="A9" s="64" t="s">
        <v>193</v>
      </c>
      <c r="B9" s="64" t="s">
        <v>126</v>
      </c>
      <c r="C9" s="65">
        <v>40</v>
      </c>
      <c r="D9">
        <v>8</v>
      </c>
      <c r="J9" s="59" t="s">
        <v>194</v>
      </c>
    </row>
    <row r="10" spans="1:10" ht="16.5">
      <c r="A10" s="64" t="s">
        <v>195</v>
      </c>
      <c r="B10" s="64" t="s">
        <v>126</v>
      </c>
      <c r="C10" s="65">
        <v>38</v>
      </c>
      <c r="D10">
        <v>9</v>
      </c>
      <c r="J10" s="59" t="s">
        <v>196</v>
      </c>
    </row>
    <row r="11" spans="1:10" ht="16.5">
      <c r="A11" s="64" t="s">
        <v>197</v>
      </c>
      <c r="B11" s="64" t="s">
        <v>186</v>
      </c>
      <c r="C11" s="65">
        <v>380</v>
      </c>
      <c r="D11">
        <v>10</v>
      </c>
      <c r="J11" s="59" t="s">
        <v>305</v>
      </c>
    </row>
    <row r="12" spans="1:10" ht="16.5">
      <c r="A12" s="64" t="s">
        <v>199</v>
      </c>
      <c r="B12" s="64" t="s">
        <v>126</v>
      </c>
      <c r="C12" s="65">
        <v>42</v>
      </c>
      <c r="D12">
        <v>11</v>
      </c>
    </row>
    <row r="13" spans="1:10" ht="16.5">
      <c r="A13" s="64" t="s">
        <v>200</v>
      </c>
      <c r="B13" s="64" t="s">
        <v>126</v>
      </c>
      <c r="C13" s="65">
        <v>50</v>
      </c>
      <c r="D13">
        <v>12</v>
      </c>
    </row>
    <row r="14" spans="1:10" ht="16.5">
      <c r="A14" s="64" t="s">
        <v>201</v>
      </c>
      <c r="B14" s="64" t="s">
        <v>126</v>
      </c>
      <c r="C14" s="65">
        <v>45</v>
      </c>
      <c r="D14">
        <v>13</v>
      </c>
    </row>
    <row r="15" spans="1:10" ht="16.5">
      <c r="A15" s="64" t="s">
        <v>202</v>
      </c>
      <c r="B15" s="64" t="s">
        <v>126</v>
      </c>
      <c r="C15" s="65">
        <v>42</v>
      </c>
      <c r="D15">
        <v>14</v>
      </c>
    </row>
    <row r="16" spans="1:10" ht="16.5">
      <c r="A16" s="64" t="s">
        <v>203</v>
      </c>
      <c r="B16" s="64" t="s">
        <v>126</v>
      </c>
      <c r="C16" s="65">
        <v>45</v>
      </c>
      <c r="D16">
        <v>15</v>
      </c>
    </row>
    <row r="17" spans="1:4" ht="16.5">
      <c r="A17" s="64" t="s">
        <v>135</v>
      </c>
      <c r="B17" s="64" t="s">
        <v>126</v>
      </c>
      <c r="C17" s="65">
        <v>40</v>
      </c>
      <c r="D17">
        <v>16</v>
      </c>
    </row>
    <row r="18" spans="1:4" ht="16.5">
      <c r="A18" s="64" t="s">
        <v>204</v>
      </c>
      <c r="B18" s="64" t="s">
        <v>126</v>
      </c>
      <c r="C18" s="65">
        <v>53</v>
      </c>
      <c r="D18">
        <v>17</v>
      </c>
    </row>
    <row r="19" spans="1:4" ht="16.5">
      <c r="A19" s="64" t="s">
        <v>205</v>
      </c>
      <c r="B19" s="64" t="s">
        <v>126</v>
      </c>
      <c r="C19" s="65">
        <v>55</v>
      </c>
      <c r="D19">
        <v>18</v>
      </c>
    </row>
    <row r="20" spans="1:4" ht="16.5">
      <c r="A20" s="64" t="s">
        <v>206</v>
      </c>
      <c r="B20" s="64" t="s">
        <v>188</v>
      </c>
      <c r="C20" s="65">
        <v>65</v>
      </c>
      <c r="D20">
        <v>19</v>
      </c>
    </row>
    <row r="21" spans="1:4" ht="16.5">
      <c r="A21" s="64" t="s">
        <v>207</v>
      </c>
      <c r="B21" s="64" t="s">
        <v>126</v>
      </c>
      <c r="C21" s="65">
        <v>45</v>
      </c>
      <c r="D21">
        <v>20</v>
      </c>
    </row>
    <row r="22" spans="1:4" ht="16.5">
      <c r="A22" s="64" t="s">
        <v>208</v>
      </c>
      <c r="B22" s="64" t="s">
        <v>126</v>
      </c>
      <c r="C22" s="65">
        <v>40</v>
      </c>
      <c r="D22">
        <v>21</v>
      </c>
    </row>
    <row r="23" spans="1:4" ht="16.5">
      <c r="A23" s="64" t="s">
        <v>209</v>
      </c>
      <c r="B23" s="64" t="s">
        <v>126</v>
      </c>
      <c r="C23" s="65">
        <v>40</v>
      </c>
      <c r="D23">
        <v>22</v>
      </c>
    </row>
    <row r="24" spans="1:4" ht="16.5">
      <c r="A24" s="64" t="s">
        <v>210</v>
      </c>
      <c r="B24" s="64" t="s">
        <v>126</v>
      </c>
      <c r="C24" s="65">
        <v>50</v>
      </c>
      <c r="D24">
        <v>23</v>
      </c>
    </row>
    <row r="25" spans="1:4" ht="16.5">
      <c r="A25" s="64" t="s">
        <v>211</v>
      </c>
      <c r="B25" s="64" t="s">
        <v>126</v>
      </c>
      <c r="C25" s="65">
        <v>37</v>
      </c>
      <c r="D25">
        <v>24</v>
      </c>
    </row>
    <row r="26" spans="1:4" ht="16.5">
      <c r="A26" s="64" t="s">
        <v>212</v>
      </c>
      <c r="B26" s="64" t="s">
        <v>126</v>
      </c>
      <c r="C26" s="65">
        <v>39</v>
      </c>
      <c r="D26">
        <v>25</v>
      </c>
    </row>
    <row r="27" spans="1:4" ht="16.5">
      <c r="A27" s="64" t="s">
        <v>213</v>
      </c>
      <c r="B27" s="64" t="s">
        <v>126</v>
      </c>
      <c r="C27" s="65">
        <v>40</v>
      </c>
      <c r="D27">
        <v>26</v>
      </c>
    </row>
    <row r="28" spans="1:4" ht="16.5">
      <c r="A28" s="64" t="s">
        <v>214</v>
      </c>
      <c r="B28" s="64" t="s">
        <v>126</v>
      </c>
      <c r="C28" s="65">
        <v>45</v>
      </c>
      <c r="D28">
        <v>27</v>
      </c>
    </row>
    <row r="29" spans="1:4" ht="16.5">
      <c r="A29" s="64" t="s">
        <v>215</v>
      </c>
      <c r="B29" s="64" t="s">
        <v>190</v>
      </c>
      <c r="C29" s="65">
        <v>420</v>
      </c>
      <c r="D29">
        <v>28</v>
      </c>
    </row>
    <row r="30" spans="1:4" ht="16.5">
      <c r="A30" s="64" t="s">
        <v>216</v>
      </c>
      <c r="B30" s="64" t="s">
        <v>126</v>
      </c>
      <c r="C30" s="65">
        <v>37</v>
      </c>
      <c r="D30">
        <v>29</v>
      </c>
    </row>
    <row r="31" spans="1:4" ht="16.5">
      <c r="A31" s="64" t="s">
        <v>217</v>
      </c>
      <c r="B31" s="64" t="s">
        <v>126</v>
      </c>
      <c r="C31" s="65">
        <v>43</v>
      </c>
      <c r="D31">
        <v>30</v>
      </c>
    </row>
    <row r="32" spans="1:4" ht="16.5">
      <c r="A32" s="64" t="s">
        <v>218</v>
      </c>
      <c r="B32" s="64" t="s">
        <v>126</v>
      </c>
      <c r="C32" s="65">
        <v>45</v>
      </c>
      <c r="D32">
        <v>31</v>
      </c>
    </row>
    <row r="33" spans="1:4" ht="16.5">
      <c r="A33" s="64" t="s">
        <v>219</v>
      </c>
      <c r="B33" s="64" t="s">
        <v>126</v>
      </c>
      <c r="C33" s="65">
        <v>43</v>
      </c>
      <c r="D33">
        <v>32</v>
      </c>
    </row>
    <row r="34" spans="1:4" ht="16.5">
      <c r="A34" s="64" t="s">
        <v>220</v>
      </c>
      <c r="B34" s="64" t="s">
        <v>126</v>
      </c>
      <c r="C34" s="65">
        <v>39</v>
      </c>
      <c r="D34">
        <v>33</v>
      </c>
    </row>
    <row r="35" spans="1:4" ht="16.5">
      <c r="A35" s="64" t="s">
        <v>221</v>
      </c>
      <c r="B35" s="64" t="s">
        <v>126</v>
      </c>
      <c r="C35" s="65">
        <v>38</v>
      </c>
      <c r="D35">
        <v>34</v>
      </c>
    </row>
    <row r="36" spans="1:4" ht="16.5">
      <c r="A36" s="64" t="s">
        <v>222</v>
      </c>
      <c r="B36" s="64" t="s">
        <v>126</v>
      </c>
      <c r="C36" s="65">
        <v>43</v>
      </c>
      <c r="D36">
        <v>35</v>
      </c>
    </row>
    <row r="37" spans="1:4" ht="16.5">
      <c r="A37" s="64" t="s">
        <v>223</v>
      </c>
      <c r="B37" s="64" t="s">
        <v>126</v>
      </c>
      <c r="C37" s="65">
        <v>43</v>
      </c>
      <c r="D37">
        <v>36</v>
      </c>
    </row>
    <row r="38" spans="1:4" ht="16.5">
      <c r="A38" s="64" t="s">
        <v>224</v>
      </c>
      <c r="B38" s="64" t="s">
        <v>192</v>
      </c>
      <c r="C38" s="65">
        <v>80</v>
      </c>
      <c r="D38">
        <v>37</v>
      </c>
    </row>
    <row r="39" spans="1:4" ht="16.5">
      <c r="A39" s="64" t="s">
        <v>225</v>
      </c>
      <c r="B39" s="64" t="s">
        <v>194</v>
      </c>
      <c r="C39" s="65">
        <v>455</v>
      </c>
      <c r="D39">
        <v>38</v>
      </c>
    </row>
    <row r="40" spans="1:4" ht="16.5">
      <c r="A40" s="64" t="s">
        <v>226</v>
      </c>
      <c r="B40" s="64" t="s">
        <v>126</v>
      </c>
      <c r="C40" s="65">
        <v>45</v>
      </c>
      <c r="D40">
        <v>39</v>
      </c>
    </row>
    <row r="41" spans="1:4" ht="16.5">
      <c r="A41" s="64" t="s">
        <v>227</v>
      </c>
      <c r="B41" s="64" t="s">
        <v>126</v>
      </c>
      <c r="C41" s="65">
        <v>44</v>
      </c>
      <c r="D41">
        <v>40</v>
      </c>
    </row>
    <row r="42" spans="1:4" ht="16.5">
      <c r="A42" s="64" t="s">
        <v>228</v>
      </c>
      <c r="B42" s="64" t="s">
        <v>126</v>
      </c>
      <c r="C42" s="65">
        <v>37</v>
      </c>
      <c r="D42">
        <v>41</v>
      </c>
    </row>
    <row r="43" spans="1:4" ht="16.5">
      <c r="A43" s="64" t="s">
        <v>229</v>
      </c>
      <c r="B43" s="64" t="s">
        <v>196</v>
      </c>
      <c r="C43" s="65">
        <v>60</v>
      </c>
      <c r="D43">
        <v>42</v>
      </c>
    </row>
    <row r="44" spans="1:4" ht="16.5">
      <c r="A44" s="64" t="s">
        <v>230</v>
      </c>
      <c r="B44" s="64" t="s">
        <v>198</v>
      </c>
      <c r="C44" s="65">
        <v>37</v>
      </c>
      <c r="D44">
        <v>43</v>
      </c>
    </row>
    <row r="46" spans="1:4">
      <c r="A46" s="66"/>
      <c r="B46" s="66"/>
    </row>
  </sheetData>
  <mergeCells count="1">
    <mergeCell ref="E1:G1"/>
  </mergeCells>
  <hyperlinks>
    <hyperlink ref="A8" r:id="rId1" display="https://www.cestovnenahrady.sk/ceska-republika.php" xr:uid="{EED6C59F-3072-4469-AE87-4FC14AD4DF22}"/>
    <hyperlink ref="A14" r:id="rId2" display="https://www.cestovnenahrady.sk/francuzsko.php" xr:uid="{17CA663B-BBB7-47CB-B3B2-410AC9CB8493}"/>
    <hyperlink ref="A16" r:id="rId3" display="https://www.cestovnenahrady.sk/holandsko.php" xr:uid="{B48E76A8-55C2-4EB7-BAB3-7A17A1665AFD}"/>
    <hyperlink ref="A26" r:id="rId4" display="https://www.cestovnenahrady.sk/madarsko.php" xr:uid="{4A6740F5-2FED-4B06-AB1A-280088D89FB9}"/>
    <hyperlink ref="A28" r:id="rId5" display="https://www.cestovnenahrady.sk/nemecko.php" xr:uid="{CDF89542-0B14-46B4-9724-C6121F42D66C}"/>
    <hyperlink ref="A30" r:id="rId6" display="https://www.cestovnenahrady.sk/polsko.php" xr:uid="{EF40C438-2A9F-4B5D-809B-64564FD380F6}"/>
    <hyperlink ref="A32" r:id="rId7" display="https://www.cestovnenahrady.sk/rakusko.php" xr:uid="{68BFD7DE-C04A-4068-AF17-4634702F1196}"/>
    <hyperlink ref="A35" r:id="rId8" display="https://www.cestovnenahrady.sk/slovinsko.php" xr:uid="{6CA87275-CCEF-4395-B2AD-11AE15D0C719}"/>
    <hyperlink ref="A36" r:id="rId9" display="https://www.cestovnenahrady.sk/srbsko.php" xr:uid="{07FC4D94-2A60-4124-97D6-014692626FB0}"/>
    <hyperlink ref="A38" r:id="rId10" display="https://www.cestovnenahrady.sk/svajciarsko.php" xr:uid="{117929C8-2BE5-4118-BB38-74EB5741DD61}"/>
    <hyperlink ref="A40" r:id="rId11" display="https://www.cestovnenahrady.sk/taliansko.php" xr:uid="{1112E944-AC64-4EE5-88EB-B830EB60AAC0}"/>
    <hyperlink ref="A41" r:id="rId12" display="https://www.cestovnenahrady.sk/turecko.php" xr:uid="{29957A46-71A9-4EE8-8726-85D2FD422517}"/>
    <hyperlink ref="A42" r:id="rId13" display="https://www.cestovnenahrady.sk/ukrajina.php" xr:uid="{84B4D6B9-D612-4159-B985-3ACFDDA02F9D}"/>
    <hyperlink ref="A44" r:id="rId14" display="https://www.cestovnenahrady.sk/anglicko.php" xr:uid="{4B33C773-86FC-4C48-A1E7-20279200CE44}"/>
  </hyperlinks>
  <pageMargins left="0.7" right="0.7" top="0.75" bottom="0.75" header="0.3" footer="0.3"/>
  <pageSetup paperSize="9" orientation="portrait" r:id="rId1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A244C-187F-4BA4-9D3E-583F8A0BAF25}">
  <sheetPr>
    <pageSetUpPr fitToPage="1"/>
  </sheetPr>
  <dimension ref="A1:K21"/>
  <sheetViews>
    <sheetView workbookViewId="0">
      <selection activeCell="B11" sqref="B11"/>
    </sheetView>
  </sheetViews>
  <sheetFormatPr defaultRowHeight="15"/>
  <cols>
    <col min="1" max="1" width="58.42578125" bestFit="1" customWidth="1"/>
    <col min="2" max="2" width="23.140625" bestFit="1" customWidth="1"/>
  </cols>
  <sheetData>
    <row r="1" spans="1:11">
      <c r="A1" s="36" t="s">
        <v>231</v>
      </c>
      <c r="B1" s="34" t="s">
        <v>86</v>
      </c>
      <c r="F1" s="1" t="s">
        <v>231</v>
      </c>
      <c r="K1" t="s">
        <v>232</v>
      </c>
    </row>
    <row r="2" spans="1:11">
      <c r="A2" s="35" t="s">
        <v>233</v>
      </c>
      <c r="B2" s="34" t="s">
        <v>234</v>
      </c>
      <c r="F2" s="1" t="s">
        <v>235</v>
      </c>
      <c r="K2" t="s">
        <v>236</v>
      </c>
    </row>
    <row r="3" spans="1:11">
      <c r="A3" s="35" t="s">
        <v>237</v>
      </c>
      <c r="B3" s="34" t="s">
        <v>238</v>
      </c>
      <c r="F3" s="1"/>
    </row>
    <row r="4" spans="1:11">
      <c r="A4" s="35" t="s">
        <v>239</v>
      </c>
      <c r="B4" s="34" t="s">
        <v>240</v>
      </c>
      <c r="F4" s="1"/>
    </row>
    <row r="5" spans="1:11">
      <c r="A5" s="35" t="s">
        <v>241</v>
      </c>
      <c r="B5" s="34" t="s">
        <v>240</v>
      </c>
      <c r="F5" s="1" t="s">
        <v>242</v>
      </c>
    </row>
    <row r="6" spans="1:11">
      <c r="A6" s="35" t="s">
        <v>243</v>
      </c>
      <c r="B6" s="34" t="s">
        <v>240</v>
      </c>
      <c r="F6" s="1" t="s">
        <v>21</v>
      </c>
    </row>
    <row r="7" spans="1:11">
      <c r="A7" s="35" t="s">
        <v>133</v>
      </c>
      <c r="B7" s="34" t="s">
        <v>234</v>
      </c>
      <c r="F7" s="1" t="s">
        <v>244</v>
      </c>
      <c r="K7" t="s">
        <v>245</v>
      </c>
    </row>
    <row r="8" spans="1:11">
      <c r="A8" s="35" t="s">
        <v>246</v>
      </c>
      <c r="B8" s="34" t="s">
        <v>234</v>
      </c>
      <c r="F8" s="1" t="s">
        <v>247</v>
      </c>
    </row>
    <row r="9" spans="1:11">
      <c r="A9" s="35" t="s">
        <v>248</v>
      </c>
      <c r="B9" s="34" t="s">
        <v>240</v>
      </c>
      <c r="F9" s="1" t="s">
        <v>249</v>
      </c>
      <c r="K9" t="s">
        <v>250</v>
      </c>
    </row>
    <row r="10" spans="1:11">
      <c r="A10" s="35" t="s">
        <v>251</v>
      </c>
      <c r="B10" s="34" t="s">
        <v>234</v>
      </c>
      <c r="F10" s="1" t="s">
        <v>252</v>
      </c>
      <c r="K10" t="s">
        <v>253</v>
      </c>
    </row>
    <row r="11" spans="1:11">
      <c r="A11" s="35" t="s">
        <v>102</v>
      </c>
      <c r="B11" s="34" t="s">
        <v>254</v>
      </c>
      <c r="F11" s="1" t="s">
        <v>255</v>
      </c>
      <c r="K11" t="s">
        <v>256</v>
      </c>
    </row>
    <row r="12" spans="1:11">
      <c r="A12" s="35" t="s">
        <v>257</v>
      </c>
      <c r="B12" s="34" t="s">
        <v>240</v>
      </c>
      <c r="F12" s="1" t="s">
        <v>242</v>
      </c>
    </row>
    <row r="13" spans="1:11">
      <c r="A13" s="35" t="s">
        <v>258</v>
      </c>
      <c r="B13" s="34" t="s">
        <v>240</v>
      </c>
      <c r="F13" s="1" t="s">
        <v>21</v>
      </c>
    </row>
    <row r="14" spans="1:11">
      <c r="A14" s="33"/>
    </row>
    <row r="15" spans="1:11">
      <c r="A15" s="33"/>
    </row>
    <row r="16" spans="1:11">
      <c r="A16" s="48" t="s">
        <v>124</v>
      </c>
    </row>
    <row r="17" spans="1:2">
      <c r="A17" s="36" t="s">
        <v>231</v>
      </c>
      <c r="B17" s="34" t="s">
        <v>86</v>
      </c>
    </row>
    <row r="18" spans="1:2">
      <c r="A18" s="33" t="s">
        <v>259</v>
      </c>
    </row>
    <row r="19" spans="1:2">
      <c r="A19" s="33" t="s">
        <v>260</v>
      </c>
    </row>
    <row r="20" spans="1:2">
      <c r="A20" s="33" t="s">
        <v>261</v>
      </c>
    </row>
    <row r="21" spans="1:2">
      <c r="A21" s="33" t="s">
        <v>262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c3349b-33bf-4c7c-9d41-78d70dd0ee72" xsi:nil="true"/>
    <lcf76f155ced4ddcb4097134ff3c332f xmlns="f8b5b7b3-27c1-4cc4-8e2c-99e68beb0a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638954389237D48B5153953A39EB7F8" ma:contentTypeVersion="16" ma:contentTypeDescription="Umožňuje vytvoriť nový dokument." ma:contentTypeScope="" ma:versionID="8b3452a9968d0823617816b0a61051e7">
  <xsd:schema xmlns:xsd="http://www.w3.org/2001/XMLSchema" xmlns:xs="http://www.w3.org/2001/XMLSchema" xmlns:p="http://schemas.microsoft.com/office/2006/metadata/properties" xmlns:ns2="f8b5b7b3-27c1-4cc4-8e2c-99e68beb0a9f" xmlns:ns3="44c3349b-33bf-4c7c-9d41-78d70dd0ee72" targetNamespace="http://schemas.microsoft.com/office/2006/metadata/properties" ma:root="true" ma:fieldsID="367fe6a0aa602a0c82d67f1e8a21997a" ns2:_="" ns3:_="">
    <xsd:import namespace="f8b5b7b3-27c1-4cc4-8e2c-99e68beb0a9f"/>
    <xsd:import namespace="44c3349b-33bf-4c7c-9d41-78d70dd0ee7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5b7b3-27c1-4cc4-8e2c-99e68beb0a9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a" ma:readOnly="false" ma:fieldId="{5cf76f15-5ced-4ddc-b409-7134ff3c332f}" ma:taxonomyMulti="true" ma:sspId="2a6b4a15-c6e6-46cf-b347-8109eb1fbf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3349b-33bf-4c7c-9d41-78d70dd0ee7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Stĺpec taxonomického záznamu všetkých položiek" ma:hidden="true" ma:list="{04591505-c0a5-4bf8-af90-0ddb98e578e7}" ma:internalName="TaxCatchAll" ma:showField="CatchAllData" ma:web="44c3349b-33bf-4c7c-9d41-78d70dd0ee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E9C5BF-2F06-4136-99EB-04F87F9B6C8C}">
  <ds:schemaRefs>
    <ds:schemaRef ds:uri="f8b5b7b3-27c1-4cc4-8e2c-99e68beb0a9f"/>
    <ds:schemaRef ds:uri="http://purl.org/dc/elements/1.1/"/>
    <ds:schemaRef ds:uri="http://schemas.microsoft.com/office/2006/metadata/properties"/>
    <ds:schemaRef ds:uri="44c3349b-33bf-4c7c-9d41-78d70dd0ee72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AAF3D7A-7413-4A5F-B095-FB99D9D88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b5b7b3-27c1-4cc4-8e2c-99e68beb0a9f"/>
    <ds:schemaRef ds:uri="44c3349b-33bf-4c7c-9d41-78d70dd0ee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FA553C-0427-4085-88E0-D19D44E590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8</vt:i4>
      </vt:variant>
    </vt:vector>
  </HeadingPairs>
  <TitlesOfParts>
    <vt:vector size="19" baseType="lpstr">
      <vt:lpstr>s.1 - pokyn</vt:lpstr>
      <vt:lpstr>s.2 - súhlas MV</vt:lpstr>
      <vt:lpstr>s.3 - výdavky</vt:lpstr>
      <vt:lpstr>s.4 - stravné tuzem.</vt:lpstr>
      <vt:lpstr>s.4 - stravné zahr.</vt:lpstr>
      <vt:lpstr>s.5 - kniha jázd</vt:lpstr>
      <vt:lpstr>s.6 - správa</vt:lpstr>
      <vt:lpstr>Náhrady INT 2021</vt:lpstr>
      <vt:lpstr>pomocný hárok</vt:lpstr>
      <vt:lpstr>DIÉTY SLOVENSKO</vt:lpstr>
      <vt:lpstr>str.4 - stravné INT</vt:lpstr>
      <vt:lpstr>'pomocný hárok'!Oblasť_tlače</vt:lpstr>
      <vt:lpstr>'s.1 - pokyn'!Oblasť_tlače</vt:lpstr>
      <vt:lpstr>'s.2 - súhlas MV'!Oblasť_tlače</vt:lpstr>
      <vt:lpstr>'s.3 - výdavky'!Oblasť_tlače</vt:lpstr>
      <vt:lpstr>'s.4 - stravné tuzem.'!Oblasť_tlače</vt:lpstr>
      <vt:lpstr>'s.4 - stravné zahr.'!Oblasť_tlače</vt:lpstr>
      <vt:lpstr>'s.5 - kniha jázd'!Oblasť_tlače</vt:lpstr>
      <vt:lpstr>'s.6 - správa'!Oblasť_tlače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sla-pc01</dc:creator>
  <cp:keywords/>
  <dc:description/>
  <cp:lastModifiedBy>Buzekova Jana</cp:lastModifiedBy>
  <cp:revision/>
  <cp:lastPrinted>2023-10-18T16:14:40Z</cp:lastPrinted>
  <dcterms:created xsi:type="dcterms:W3CDTF">2019-11-12T11:01:29Z</dcterms:created>
  <dcterms:modified xsi:type="dcterms:W3CDTF">2026-04-21T07:17:30Z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0x0101007638954389237D48B5153953A39EB7F8</vt:lpwstr>
  </property>
  <property fmtid="{D5CDD505-2E9C-101B-9397-08002B2CF9AE}" pid="3" name="MediaServiceImageTags">
    <vt:lpwstr/>
  </property>
</Properties>
</file>